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 tabRatio="909" firstSheet="4" activeTab="19"/>
  </bookViews>
  <sheets>
    <sheet name="表紙1" sheetId="34" r:id="rId1"/>
    <sheet name="表紙2" sheetId="44" r:id="rId2"/>
    <sheet name="表紙3" sheetId="99" r:id="rId3"/>
    <sheet name="女個形R12" sheetId="72" r:id="rId4"/>
    <sheet name="男個形R12" sheetId="73" r:id="rId5"/>
    <sheet name="男女個人形R34" sheetId="101" r:id="rId6"/>
    <sheet name="男女団形" sheetId="75" r:id="rId7"/>
    <sheet name="男-55" sheetId="94" r:id="rId8"/>
    <sheet name="男-61" sheetId="97" r:id="rId9"/>
    <sheet name="男-68" sheetId="98" r:id="rId10"/>
    <sheet name="男-76" sheetId="89" r:id="rId11"/>
    <sheet name="男+76" sheetId="88" r:id="rId12"/>
    <sheet name="女-48" sheetId="95" r:id="rId13"/>
    <sheet name="女-53" sheetId="93" r:id="rId14"/>
    <sheet name="女-59" sheetId="96" r:id="rId15"/>
    <sheet name="女+59" sheetId="90" r:id="rId16"/>
    <sheet name="男女団組" sheetId="91" r:id="rId17"/>
    <sheet name="個人組手リーグ戦" sheetId="83" r:id="rId18"/>
    <sheet name="ﾍﾞｽﾄ8（男子）" sheetId="84" r:id="rId19"/>
    <sheet name="ﾍﾞｽﾄ8（女子）" sheetId="85" r:id="rId20"/>
  </sheets>
  <definedNames>
    <definedName name="_xlnm.Print_Area" localSheetId="19">'ﾍﾞｽﾄ8（女子）'!$A$1:$J$54</definedName>
    <definedName name="_xlnm.Print_Area" localSheetId="18">'ﾍﾞｽﾄ8（男子）'!$A$1:$J$60</definedName>
    <definedName name="_xlnm.Print_Area" localSheetId="17">個人組手リーグ戦!$A$1:$K$50</definedName>
    <definedName name="_xlnm.Print_Area" localSheetId="15">'女+59'!$A$1:$R$35</definedName>
    <definedName name="_xlnm.Print_Area" localSheetId="12">'女-48'!$A$1:$R$35</definedName>
    <definedName name="_xlnm.Print_Area" localSheetId="13">'女-53'!$A$1:$R$35</definedName>
    <definedName name="_xlnm.Print_Area" localSheetId="14">'女-59'!$A$1:$R$35</definedName>
    <definedName name="_xlnm.Print_Area" localSheetId="3">女個形R12!$A$1:$O$36</definedName>
    <definedName name="_xlnm.Print_Area" localSheetId="11">'男+76'!$A$1:$R$35</definedName>
    <definedName name="_xlnm.Print_Area" localSheetId="7">'男-55'!$A$1:$R$35</definedName>
    <definedName name="_xlnm.Print_Area" localSheetId="8">'男-61'!$A$1:$R$35</definedName>
    <definedName name="_xlnm.Print_Area" localSheetId="9">'男-68'!$A$1:$R$35</definedName>
    <definedName name="_xlnm.Print_Area" localSheetId="10">'男-76'!$A$1:$R$35</definedName>
    <definedName name="_xlnm.Print_Area" localSheetId="4">男個形R12!$A$1:$O$38</definedName>
    <definedName name="_xlnm.Print_Area" localSheetId="5">男女個人形R34!$A$1:$O$30</definedName>
    <definedName name="_xlnm.Print_Area" localSheetId="6">男女団形!$A$1:$N$23</definedName>
    <definedName name="_xlnm.Print_Area" localSheetId="16">男女団組!$A$1:$R$42</definedName>
    <definedName name="_xlnm.Print_Area" localSheetId="0">表紙1!$A$1:$F$48</definedName>
    <definedName name="_xlnm.Print_Area" localSheetId="1">表紙2!$A$1:$H$81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75" l="1"/>
  <c r="M17" i="75"/>
  <c r="M18" i="75"/>
  <c r="M15" i="75"/>
  <c r="F16" i="75"/>
  <c r="F17" i="75"/>
  <c r="F18" i="75"/>
  <c r="F19" i="75"/>
  <c r="F20" i="75"/>
  <c r="F15" i="75"/>
  <c r="F4" i="75"/>
  <c r="M4" i="75"/>
  <c r="M5" i="75"/>
  <c r="M6" i="75"/>
  <c r="M7" i="75"/>
  <c r="M8" i="75"/>
  <c r="M3" i="75"/>
  <c r="F5" i="75"/>
  <c r="F6" i="75"/>
  <c r="F7" i="75"/>
  <c r="F8" i="75"/>
  <c r="F9" i="75"/>
  <c r="F10" i="75"/>
  <c r="F3" i="75"/>
  <c r="Q13" i="91" l="1"/>
  <c r="P13" i="91"/>
  <c r="C40" i="91" l="1"/>
  <c r="C38" i="91"/>
  <c r="C21" i="91"/>
  <c r="C19" i="91"/>
  <c r="T10" i="85"/>
  <c r="T11" i="85"/>
  <c r="T12" i="85"/>
  <c r="T13" i="85"/>
  <c r="T14" i="85"/>
  <c r="T15" i="85"/>
  <c r="T16" i="85"/>
  <c r="T17" i="85"/>
  <c r="T18" i="85"/>
  <c r="T19" i="85"/>
  <c r="T20" i="85"/>
  <c r="T21" i="85"/>
  <c r="T22" i="85"/>
  <c r="T23" i="85"/>
  <c r="T24" i="85"/>
  <c r="T25" i="85"/>
  <c r="T26" i="85"/>
  <c r="T27" i="85"/>
  <c r="T28" i="85"/>
  <c r="T29" i="85"/>
  <c r="T30" i="85"/>
  <c r="T31" i="85"/>
  <c r="T32" i="85"/>
  <c r="T9" i="85"/>
  <c r="S10" i="85"/>
  <c r="S11" i="85"/>
  <c r="S12" i="85"/>
  <c r="S13" i="85"/>
  <c r="S14" i="85"/>
  <c r="S15" i="85"/>
  <c r="S16" i="85"/>
  <c r="S17" i="85"/>
  <c r="S18" i="85"/>
  <c r="S19" i="85"/>
  <c r="S20" i="85"/>
  <c r="S21" i="85"/>
  <c r="S22" i="85"/>
  <c r="S23" i="85"/>
  <c r="S24" i="85"/>
  <c r="S25" i="85"/>
  <c r="S26" i="85"/>
  <c r="S27" i="85"/>
  <c r="S28" i="85"/>
  <c r="S29" i="85"/>
  <c r="S30" i="85"/>
  <c r="S31" i="85"/>
  <c r="S32" i="85"/>
  <c r="S9" i="85"/>
  <c r="R10" i="85"/>
  <c r="R11" i="85"/>
  <c r="R12" i="85"/>
  <c r="R13" i="85"/>
  <c r="R14" i="85"/>
  <c r="R15" i="85"/>
  <c r="R16" i="85"/>
  <c r="R17" i="85"/>
  <c r="R18" i="85"/>
  <c r="R19" i="85"/>
  <c r="R20" i="85"/>
  <c r="R21" i="85"/>
  <c r="R22" i="85"/>
  <c r="R23" i="85"/>
  <c r="R24" i="85"/>
  <c r="R25" i="85"/>
  <c r="R26" i="85"/>
  <c r="R27" i="85"/>
  <c r="R28" i="85"/>
  <c r="R29" i="85"/>
  <c r="R30" i="85"/>
  <c r="R31" i="85"/>
  <c r="R32" i="85"/>
  <c r="R9" i="85"/>
  <c r="Q10" i="85"/>
  <c r="Q11" i="85"/>
  <c r="Q12" i="85"/>
  <c r="Q13" i="85"/>
  <c r="Q14" i="85"/>
  <c r="Q15" i="85"/>
  <c r="Q16" i="85"/>
  <c r="Q17" i="85"/>
  <c r="Q18" i="85"/>
  <c r="Q19" i="85"/>
  <c r="Q20" i="85"/>
  <c r="Q21" i="85"/>
  <c r="Q22" i="85"/>
  <c r="Q23" i="85"/>
  <c r="Q24" i="85"/>
  <c r="Q25" i="85"/>
  <c r="Q26" i="85"/>
  <c r="Q27" i="85"/>
  <c r="Q28" i="85"/>
  <c r="Q29" i="85"/>
  <c r="Q30" i="85"/>
  <c r="Q31" i="85"/>
  <c r="Q32" i="85"/>
  <c r="Q9" i="85"/>
  <c r="P10" i="85"/>
  <c r="P11" i="85"/>
  <c r="P12" i="85"/>
  <c r="P13" i="85"/>
  <c r="P14" i="85"/>
  <c r="P15" i="85"/>
  <c r="P16" i="85"/>
  <c r="P17" i="85"/>
  <c r="P18" i="85"/>
  <c r="P19" i="85"/>
  <c r="P20" i="85"/>
  <c r="P21" i="85"/>
  <c r="P22" i="85"/>
  <c r="P23" i="85"/>
  <c r="P24" i="85"/>
  <c r="P25" i="85"/>
  <c r="P26" i="85"/>
  <c r="P27" i="85"/>
  <c r="P28" i="85"/>
  <c r="P29" i="85"/>
  <c r="P30" i="85"/>
  <c r="P31" i="85"/>
  <c r="P32" i="85"/>
  <c r="P9" i="85"/>
  <c r="O10" i="85"/>
  <c r="O11" i="85"/>
  <c r="O12" i="85"/>
  <c r="O13" i="85"/>
  <c r="O14" i="85"/>
  <c r="O15" i="85"/>
  <c r="O16" i="85"/>
  <c r="O17" i="85"/>
  <c r="O18" i="85"/>
  <c r="O19" i="85"/>
  <c r="O20" i="85"/>
  <c r="O21" i="85"/>
  <c r="O22" i="85"/>
  <c r="O23" i="85"/>
  <c r="O24" i="85"/>
  <c r="O25" i="85"/>
  <c r="O26" i="85"/>
  <c r="O27" i="85"/>
  <c r="O28" i="85"/>
  <c r="O29" i="85"/>
  <c r="O30" i="85"/>
  <c r="O31" i="85"/>
  <c r="O32" i="85"/>
  <c r="O9" i="85"/>
  <c r="N10" i="85"/>
  <c r="N11" i="85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N25" i="85"/>
  <c r="N26" i="85"/>
  <c r="N27" i="85"/>
  <c r="N28" i="85"/>
  <c r="N29" i="85"/>
  <c r="N30" i="85"/>
  <c r="N31" i="85"/>
  <c r="N32" i="85"/>
  <c r="N9" i="85"/>
  <c r="M10" i="85"/>
  <c r="M11" i="85"/>
  <c r="M12" i="85"/>
  <c r="M13" i="85"/>
  <c r="M14" i="85"/>
  <c r="M15" i="85"/>
  <c r="M16" i="85"/>
  <c r="U16" i="85" s="1"/>
  <c r="K16" i="85" s="1"/>
  <c r="M17" i="85"/>
  <c r="M18" i="85"/>
  <c r="U18" i="85" s="1"/>
  <c r="K18" i="85" s="1"/>
  <c r="M19" i="85"/>
  <c r="M20" i="85"/>
  <c r="M21" i="85"/>
  <c r="M22" i="85"/>
  <c r="U22" i="85" s="1"/>
  <c r="K22" i="85" s="1"/>
  <c r="M23" i="85"/>
  <c r="U23" i="85" s="1"/>
  <c r="K23" i="85" s="1"/>
  <c r="M24" i="85"/>
  <c r="M25" i="85"/>
  <c r="M26" i="85"/>
  <c r="M27" i="85"/>
  <c r="U27" i="85" s="1"/>
  <c r="K27" i="85" s="1"/>
  <c r="M28" i="85"/>
  <c r="M29" i="85"/>
  <c r="M30" i="85"/>
  <c r="M31" i="85"/>
  <c r="M32" i="85"/>
  <c r="M9" i="85"/>
  <c r="T7" i="84"/>
  <c r="T8" i="84"/>
  <c r="T9" i="84"/>
  <c r="T10" i="84"/>
  <c r="T11" i="84"/>
  <c r="T12" i="84"/>
  <c r="T13" i="84"/>
  <c r="T14" i="84"/>
  <c r="T15" i="84"/>
  <c r="T16" i="84"/>
  <c r="T17" i="84"/>
  <c r="T18" i="84"/>
  <c r="T19" i="84"/>
  <c r="T20" i="84"/>
  <c r="T21" i="84"/>
  <c r="T22" i="84"/>
  <c r="T23" i="84"/>
  <c r="T24" i="84"/>
  <c r="T25" i="84"/>
  <c r="T26" i="84"/>
  <c r="T27" i="84"/>
  <c r="T28" i="84"/>
  <c r="T29" i="84"/>
  <c r="T6" i="84"/>
  <c r="S7" i="84"/>
  <c r="S8" i="84"/>
  <c r="S9" i="84"/>
  <c r="S10" i="84"/>
  <c r="S11" i="84"/>
  <c r="S12" i="84"/>
  <c r="S13" i="84"/>
  <c r="S14" i="84"/>
  <c r="S15" i="84"/>
  <c r="S16" i="84"/>
  <c r="S17" i="84"/>
  <c r="S18" i="84"/>
  <c r="S19" i="84"/>
  <c r="S20" i="84"/>
  <c r="S21" i="84"/>
  <c r="S22" i="84"/>
  <c r="S23" i="84"/>
  <c r="S24" i="84"/>
  <c r="S25" i="84"/>
  <c r="S26" i="84"/>
  <c r="S27" i="84"/>
  <c r="S28" i="84"/>
  <c r="S29" i="84"/>
  <c r="S6" i="84"/>
  <c r="R7" i="84"/>
  <c r="R8" i="84"/>
  <c r="R9" i="84"/>
  <c r="R10" i="84"/>
  <c r="R11" i="84"/>
  <c r="R12" i="84"/>
  <c r="R13" i="84"/>
  <c r="R14" i="84"/>
  <c r="R15" i="84"/>
  <c r="R16" i="84"/>
  <c r="R17" i="84"/>
  <c r="R18" i="84"/>
  <c r="R19" i="84"/>
  <c r="R20" i="84"/>
  <c r="R21" i="84"/>
  <c r="R22" i="84"/>
  <c r="R23" i="84"/>
  <c r="R24" i="84"/>
  <c r="R25" i="84"/>
  <c r="R26" i="84"/>
  <c r="R27" i="84"/>
  <c r="R28" i="84"/>
  <c r="R29" i="84"/>
  <c r="R6" i="84"/>
  <c r="Q7" i="84"/>
  <c r="Q8" i="84"/>
  <c r="Q9" i="84"/>
  <c r="Q10" i="84"/>
  <c r="Q11" i="84"/>
  <c r="Q12" i="84"/>
  <c r="Q13" i="84"/>
  <c r="Q14" i="84"/>
  <c r="Q15" i="84"/>
  <c r="Q16" i="84"/>
  <c r="Q17" i="84"/>
  <c r="Q18" i="84"/>
  <c r="Q19" i="84"/>
  <c r="Q20" i="84"/>
  <c r="Q21" i="84"/>
  <c r="Q22" i="84"/>
  <c r="Q23" i="84"/>
  <c r="Q24" i="84"/>
  <c r="Q25" i="84"/>
  <c r="Q26" i="84"/>
  <c r="Q27" i="84"/>
  <c r="Q28" i="84"/>
  <c r="Q29" i="84"/>
  <c r="P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O7" i="84"/>
  <c r="O8" i="84"/>
  <c r="O9" i="84"/>
  <c r="O10" i="84"/>
  <c r="O11" i="84"/>
  <c r="O12" i="84"/>
  <c r="O13" i="84"/>
  <c r="O14" i="84"/>
  <c r="O15" i="84"/>
  <c r="O16" i="84"/>
  <c r="O17" i="84"/>
  <c r="O18" i="84"/>
  <c r="O19" i="84"/>
  <c r="O20" i="84"/>
  <c r="O21" i="84"/>
  <c r="O22" i="84"/>
  <c r="O23" i="84"/>
  <c r="O24" i="84"/>
  <c r="O25" i="84"/>
  <c r="O26" i="84"/>
  <c r="O27" i="84"/>
  <c r="O28" i="84"/>
  <c r="O29" i="84"/>
  <c r="N7" i="84"/>
  <c r="N8" i="84"/>
  <c r="N9" i="84"/>
  <c r="N10" i="84"/>
  <c r="N11" i="84"/>
  <c r="N12" i="84"/>
  <c r="N13" i="84"/>
  <c r="N14" i="84"/>
  <c r="N15" i="84"/>
  <c r="N16" i="84"/>
  <c r="N17" i="84"/>
  <c r="N18" i="84"/>
  <c r="N19" i="84"/>
  <c r="N20" i="84"/>
  <c r="N21" i="84"/>
  <c r="N22" i="84"/>
  <c r="N23" i="84"/>
  <c r="N24" i="84"/>
  <c r="N25" i="84"/>
  <c r="N26" i="84"/>
  <c r="N27" i="84"/>
  <c r="N28" i="84"/>
  <c r="N29" i="84"/>
  <c r="M7" i="84"/>
  <c r="M8" i="84"/>
  <c r="M9" i="84"/>
  <c r="M10" i="84"/>
  <c r="M11" i="84"/>
  <c r="M12" i="84"/>
  <c r="M13" i="84"/>
  <c r="M14" i="84"/>
  <c r="M15" i="84"/>
  <c r="M16" i="84"/>
  <c r="M17" i="84"/>
  <c r="M18" i="84"/>
  <c r="M19" i="84"/>
  <c r="M20" i="84"/>
  <c r="M21" i="84"/>
  <c r="M22" i="84"/>
  <c r="M23" i="84"/>
  <c r="M24" i="84"/>
  <c r="M25" i="84"/>
  <c r="M26" i="84"/>
  <c r="M27" i="84"/>
  <c r="M28" i="84"/>
  <c r="M29" i="84"/>
  <c r="P6" i="84"/>
  <c r="O6" i="84"/>
  <c r="N6" i="84"/>
  <c r="M6" i="84"/>
  <c r="Q6" i="84"/>
  <c r="U26" i="85" l="1"/>
  <c r="K26" i="85" s="1"/>
  <c r="U10" i="85"/>
  <c r="K10" i="85" s="1"/>
  <c r="U15" i="85"/>
  <c r="K15" i="85" s="1"/>
  <c r="U14" i="85"/>
  <c r="K14" i="85" s="1"/>
  <c r="U19" i="85"/>
  <c r="K19" i="85" s="1"/>
  <c r="U11" i="85"/>
  <c r="K11" i="85" s="1"/>
  <c r="U21" i="85"/>
  <c r="K21" i="85" s="1"/>
  <c r="U17" i="85"/>
  <c r="K17" i="85" s="1"/>
  <c r="U13" i="85"/>
  <c r="K13" i="85" s="1"/>
  <c r="U28" i="85"/>
  <c r="K28" i="85" s="1"/>
  <c r="U19" i="84"/>
  <c r="K19" i="84" s="1"/>
  <c r="U7" i="84"/>
  <c r="K7" i="84" s="1"/>
  <c r="U6" i="84"/>
  <c r="U26" i="84"/>
  <c r="U22" i="84"/>
  <c r="K22" i="84" s="1"/>
  <c r="U18" i="84"/>
  <c r="K18" i="84" s="1"/>
  <c r="U14" i="84"/>
  <c r="U10" i="84"/>
  <c r="U27" i="84"/>
  <c r="K27" i="84" s="1"/>
  <c r="U15" i="84"/>
  <c r="K15" i="84" s="1"/>
  <c r="U29" i="84"/>
  <c r="K29" i="84" s="1"/>
  <c r="U25" i="84"/>
  <c r="K25" i="84" s="1"/>
  <c r="U21" i="84"/>
  <c r="K21" i="84" s="1"/>
  <c r="U17" i="84"/>
  <c r="K17" i="84" s="1"/>
  <c r="U13" i="84"/>
  <c r="K13" i="84" s="1"/>
  <c r="U9" i="84"/>
  <c r="K9" i="84" s="1"/>
  <c r="U23" i="84"/>
  <c r="K23" i="84" s="1"/>
  <c r="U11" i="84"/>
  <c r="K11" i="84" s="1"/>
  <c r="U28" i="84"/>
  <c r="U24" i="84"/>
  <c r="U20" i="84"/>
  <c r="K20" i="84" s="1"/>
  <c r="U16" i="84"/>
  <c r="K16" i="84" s="1"/>
  <c r="U12" i="84"/>
  <c r="U8" i="84"/>
  <c r="U31" i="85"/>
  <c r="K31" i="85" s="1"/>
  <c r="U12" i="85"/>
  <c r="K12" i="85" s="1"/>
  <c r="U32" i="85"/>
  <c r="K32" i="85" s="1"/>
  <c r="U30" i="85"/>
  <c r="K30" i="85" s="1"/>
  <c r="U24" i="85"/>
  <c r="K24" i="85" s="1"/>
  <c r="U20" i="85"/>
  <c r="K20" i="85" s="1"/>
  <c r="U29" i="85"/>
  <c r="K29" i="85" s="1"/>
  <c r="U25" i="85"/>
  <c r="K25" i="85" s="1"/>
  <c r="U9" i="85"/>
  <c r="K9" i="85" s="1"/>
  <c r="V6" i="84" l="1"/>
  <c r="V18" i="84"/>
  <c r="V20" i="84"/>
  <c r="V7" i="84"/>
  <c r="K8" i="84"/>
  <c r="V10" i="84"/>
  <c r="K10" i="84"/>
  <c r="V9" i="84"/>
  <c r="V12" i="84"/>
  <c r="K12" i="84"/>
  <c r="V28" i="84"/>
  <c r="K28" i="84"/>
  <c r="V14" i="84"/>
  <c r="K14" i="84"/>
  <c r="V23" i="84"/>
  <c r="K6" i="84"/>
  <c r="D57" i="84"/>
  <c r="D59" i="84"/>
  <c r="D58" i="84"/>
  <c r="V24" i="84"/>
  <c r="K24" i="84"/>
  <c r="V26" i="84"/>
  <c r="K26" i="84"/>
  <c r="V25" i="84"/>
  <c r="V25" i="85"/>
  <c r="V11" i="85"/>
  <c r="V16" i="85"/>
  <c r="V30" i="85"/>
  <c r="V26" i="85"/>
  <c r="V32" i="85"/>
  <c r="V10" i="85"/>
  <c r="V20" i="85"/>
  <c r="V12" i="85"/>
  <c r="V13" i="85"/>
  <c r="V18" i="85"/>
  <c r="V14" i="85"/>
  <c r="V21" i="85"/>
  <c r="V19" i="85"/>
  <c r="V29" i="85"/>
  <c r="V28" i="85"/>
  <c r="V27" i="85"/>
  <c r="D53" i="85"/>
  <c r="B53" i="85" s="1"/>
  <c r="D52" i="85"/>
  <c r="B52" i="85" s="1"/>
  <c r="D51" i="85"/>
  <c r="B51" i="85" s="1"/>
  <c r="V9" i="85"/>
  <c r="V24" i="85"/>
  <c r="V31" i="85"/>
  <c r="V17" i="85"/>
  <c r="V22" i="85"/>
  <c r="V23" i="85"/>
  <c r="V15" i="85"/>
  <c r="V29" i="84"/>
  <c r="V11" i="84"/>
  <c r="V17" i="84"/>
  <c r="V19" i="84"/>
  <c r="V8" i="84"/>
  <c r="V13" i="84"/>
  <c r="V16" i="84"/>
  <c r="V15" i="84"/>
  <c r="V21" i="84"/>
  <c r="V22" i="84"/>
  <c r="V27" i="84"/>
  <c r="D18" i="75"/>
  <c r="D19" i="75"/>
  <c r="D20" i="75"/>
  <c r="K6" i="75"/>
  <c r="K7" i="75"/>
  <c r="K4" i="75"/>
  <c r="K3" i="75"/>
  <c r="D4" i="75"/>
  <c r="D5" i="75"/>
  <c r="D6" i="75"/>
  <c r="D7" i="75"/>
  <c r="D8" i="75"/>
  <c r="D9" i="75"/>
  <c r="D10" i="75"/>
  <c r="D3" i="75"/>
  <c r="L27" i="101"/>
  <c r="K27" i="101"/>
  <c r="L26" i="101"/>
  <c r="K26" i="101"/>
  <c r="K20" i="101"/>
  <c r="L20" i="101"/>
  <c r="K21" i="101"/>
  <c r="L21" i="101"/>
  <c r="K22" i="101"/>
  <c r="L22" i="101"/>
  <c r="L19" i="101"/>
  <c r="K19" i="101"/>
  <c r="L6" i="101"/>
  <c r="L5" i="101"/>
  <c r="K5" i="101"/>
  <c r="K6" i="101"/>
  <c r="K7" i="101"/>
  <c r="L7" i="101"/>
  <c r="K8" i="101"/>
  <c r="L8" i="101"/>
  <c r="K9" i="101"/>
  <c r="L9" i="101"/>
  <c r="K10" i="101"/>
  <c r="L10" i="101"/>
  <c r="K11" i="101"/>
  <c r="L11" i="101"/>
  <c r="L4" i="101"/>
  <c r="K4" i="101"/>
  <c r="B57" i="84" l="1"/>
  <c r="B59" i="84"/>
  <c r="B58" i="84"/>
  <c r="C6" i="101"/>
  <c r="D6" i="101"/>
  <c r="C9" i="101"/>
  <c r="D9" i="101"/>
  <c r="C10" i="101"/>
  <c r="D10" i="101"/>
  <c r="C11" i="101"/>
  <c r="D11" i="101"/>
  <c r="D24" i="101"/>
  <c r="C24" i="101"/>
  <c r="D23" i="101"/>
  <c r="C23" i="101"/>
  <c r="D21" i="101"/>
  <c r="C21" i="101"/>
  <c r="D20" i="101"/>
  <c r="C20" i="101"/>
  <c r="D8" i="101"/>
  <c r="C8" i="101"/>
  <c r="D7" i="101"/>
  <c r="C7" i="101"/>
  <c r="D5" i="101"/>
  <c r="C5" i="101"/>
  <c r="D4" i="101"/>
  <c r="C4" i="101"/>
  <c r="D40" i="91"/>
  <c r="D38" i="91"/>
  <c r="Q34" i="91"/>
  <c r="Q32" i="91"/>
  <c r="Q30" i="91"/>
  <c r="Q28" i="91"/>
  <c r="Q26" i="91"/>
  <c r="D34" i="91"/>
  <c r="D32" i="91"/>
  <c r="D30" i="91"/>
  <c r="D28" i="91"/>
  <c r="D26" i="91"/>
  <c r="D3" i="91"/>
  <c r="Q15" i="91"/>
  <c r="P15" i="91"/>
  <c r="D15" i="91"/>
  <c r="C15" i="91"/>
  <c r="D13" i="91"/>
  <c r="C13" i="91"/>
  <c r="Q11" i="91"/>
  <c r="P11" i="91"/>
  <c r="D11" i="91"/>
  <c r="C11" i="91"/>
  <c r="Q9" i="91"/>
  <c r="P9" i="91"/>
  <c r="D9" i="91"/>
  <c r="C9" i="91"/>
  <c r="Q7" i="91"/>
  <c r="P7" i="91"/>
  <c r="D7" i="91"/>
  <c r="C7" i="91"/>
  <c r="Q5" i="91"/>
  <c r="P5" i="91"/>
  <c r="D5" i="91"/>
  <c r="C5" i="91"/>
  <c r="Q3" i="91"/>
  <c r="P3" i="91"/>
  <c r="C3" i="91"/>
  <c r="P21" i="91"/>
  <c r="P19" i="91"/>
  <c r="P17" i="91"/>
  <c r="P30" i="91" l="1"/>
  <c r="P26" i="91"/>
  <c r="C32" i="91"/>
  <c r="C26" i="91"/>
  <c r="P40" i="91"/>
  <c r="P38" i="91"/>
  <c r="P36" i="91"/>
  <c r="L35" i="72" l="1"/>
  <c r="K35" i="72"/>
  <c r="D35" i="72"/>
  <c r="C35" i="72"/>
  <c r="L34" i="72"/>
  <c r="K34" i="72"/>
  <c r="D34" i="72"/>
  <c r="C34" i="72"/>
  <c r="L33" i="72"/>
  <c r="K33" i="72"/>
  <c r="D33" i="72"/>
  <c r="C33" i="72"/>
  <c r="L32" i="72"/>
  <c r="K32" i="72"/>
  <c r="D32" i="72"/>
  <c r="C32" i="72"/>
  <c r="L31" i="72"/>
  <c r="K31" i="72"/>
  <c r="D31" i="72"/>
  <c r="C31" i="72"/>
  <c r="L30" i="72"/>
  <c r="K30" i="72"/>
  <c r="D30" i="72"/>
  <c r="C30" i="72"/>
  <c r="L29" i="72"/>
  <c r="K29" i="72"/>
  <c r="D29" i="72"/>
  <c r="C29" i="72"/>
  <c r="L28" i="72"/>
  <c r="K28" i="72"/>
  <c r="D28" i="72"/>
  <c r="C28" i="72"/>
  <c r="L35" i="73"/>
  <c r="K35" i="73"/>
  <c r="D35" i="73"/>
  <c r="C35" i="73"/>
  <c r="L34" i="73"/>
  <c r="K34" i="73"/>
  <c r="D34" i="73"/>
  <c r="C34" i="73"/>
  <c r="L33" i="73"/>
  <c r="K33" i="73"/>
  <c r="D33" i="73"/>
  <c r="C33" i="73"/>
  <c r="L32" i="73"/>
  <c r="K32" i="73"/>
  <c r="D32" i="73"/>
  <c r="C32" i="73"/>
  <c r="L31" i="73"/>
  <c r="K31" i="73"/>
  <c r="D31" i="73"/>
  <c r="C31" i="73"/>
  <c r="L30" i="73"/>
  <c r="K30" i="73"/>
  <c r="D30" i="73"/>
  <c r="C30" i="73"/>
  <c r="L29" i="73"/>
  <c r="K29" i="73"/>
  <c r="D29" i="73"/>
  <c r="C29" i="73"/>
  <c r="L28" i="73"/>
  <c r="K28" i="73"/>
  <c r="D28" i="73"/>
  <c r="C28" i="73"/>
  <c r="Q34" i="98" l="1"/>
  <c r="P34" i="98"/>
  <c r="D34" i="98"/>
  <c r="C34" i="98"/>
  <c r="Q32" i="98"/>
  <c r="P32" i="98"/>
  <c r="D32" i="98"/>
  <c r="C32" i="98"/>
  <c r="Q30" i="98"/>
  <c r="P30" i="98"/>
  <c r="D30" i="98"/>
  <c r="C30" i="98"/>
  <c r="Q28" i="98"/>
  <c r="P28" i="98"/>
  <c r="D28" i="98"/>
  <c r="C28" i="98"/>
  <c r="Q26" i="98"/>
  <c r="P26" i="98"/>
  <c r="D26" i="98"/>
  <c r="C26" i="98"/>
  <c r="Q24" i="98"/>
  <c r="P24" i="98"/>
  <c r="D24" i="98"/>
  <c r="C24" i="98"/>
  <c r="Q22" i="98"/>
  <c r="P22" i="98"/>
  <c r="D22" i="98"/>
  <c r="C22" i="98"/>
  <c r="Q20" i="98"/>
  <c r="P20" i="98"/>
  <c r="Q18" i="98"/>
  <c r="P18" i="98"/>
  <c r="Q16" i="98"/>
  <c r="P16" i="98"/>
  <c r="D16" i="98"/>
  <c r="C16" i="98"/>
  <c r="Q14" i="98"/>
  <c r="P14" i="98"/>
  <c r="D14" i="98"/>
  <c r="C14" i="98"/>
  <c r="Q12" i="98"/>
  <c r="P12" i="98"/>
  <c r="D12" i="98"/>
  <c r="C12" i="98"/>
  <c r="Q10" i="98"/>
  <c r="P10" i="98"/>
  <c r="D10" i="98"/>
  <c r="C10" i="98"/>
  <c r="Q8" i="98"/>
  <c r="P8" i="98"/>
  <c r="D8" i="98"/>
  <c r="C8" i="98"/>
  <c r="Q6" i="98"/>
  <c r="P6" i="98"/>
  <c r="D6" i="98"/>
  <c r="C6" i="98"/>
  <c r="Q4" i="98"/>
  <c r="P4" i="98"/>
  <c r="D4" i="98"/>
  <c r="C4" i="98"/>
  <c r="Q34" i="97"/>
  <c r="P34" i="97"/>
  <c r="D34" i="97"/>
  <c r="C34" i="97"/>
  <c r="Q32" i="97"/>
  <c r="P32" i="97"/>
  <c r="D32" i="97"/>
  <c r="C32" i="97"/>
  <c r="Q30" i="97"/>
  <c r="P30" i="97"/>
  <c r="D30" i="97"/>
  <c r="C30" i="97"/>
  <c r="Q28" i="97"/>
  <c r="P28" i="97"/>
  <c r="D28" i="97"/>
  <c r="C28" i="97"/>
  <c r="Q26" i="97"/>
  <c r="P26" i="97"/>
  <c r="D26" i="97"/>
  <c r="C26" i="97"/>
  <c r="Q24" i="97"/>
  <c r="P24" i="97"/>
  <c r="D24" i="97"/>
  <c r="C24" i="97"/>
  <c r="Q22" i="97"/>
  <c r="P22" i="97"/>
  <c r="D22" i="97"/>
  <c r="C22" i="97"/>
  <c r="Q20" i="97"/>
  <c r="P20" i="97"/>
  <c r="D20" i="97"/>
  <c r="C20" i="97"/>
  <c r="Q18" i="97"/>
  <c r="P18" i="97"/>
  <c r="D18" i="97"/>
  <c r="C18" i="97"/>
  <c r="Q16" i="97"/>
  <c r="P16" i="97"/>
  <c r="D16" i="97"/>
  <c r="C16" i="97"/>
  <c r="Q14" i="97"/>
  <c r="P14" i="97"/>
  <c r="D14" i="97"/>
  <c r="C14" i="97"/>
  <c r="Q12" i="97"/>
  <c r="P12" i="97"/>
  <c r="D12" i="97"/>
  <c r="C12" i="97"/>
  <c r="Q10" i="97"/>
  <c r="P10" i="97"/>
  <c r="D10" i="97"/>
  <c r="C10" i="97"/>
  <c r="Q8" i="97"/>
  <c r="P8" i="97"/>
  <c r="D8" i="97"/>
  <c r="C8" i="97"/>
  <c r="Q6" i="97"/>
  <c r="P6" i="97"/>
  <c r="D6" i="97"/>
  <c r="C6" i="97"/>
  <c r="Q4" i="97"/>
  <c r="P4" i="97"/>
  <c r="D4" i="97"/>
  <c r="C4" i="97"/>
  <c r="Q34" i="96"/>
  <c r="P34" i="96"/>
  <c r="D34" i="96"/>
  <c r="C34" i="96"/>
  <c r="Q32" i="96"/>
  <c r="P32" i="96"/>
  <c r="D32" i="96"/>
  <c r="C32" i="96"/>
  <c r="Q30" i="96"/>
  <c r="P30" i="96"/>
  <c r="D30" i="96"/>
  <c r="C30" i="96"/>
  <c r="Q28" i="96"/>
  <c r="P28" i="96"/>
  <c r="D28" i="96"/>
  <c r="C28" i="96"/>
  <c r="Q26" i="96"/>
  <c r="P26" i="96"/>
  <c r="Q24" i="96"/>
  <c r="P24" i="96"/>
  <c r="Q22" i="96"/>
  <c r="P22" i="96"/>
  <c r="Q20" i="96"/>
  <c r="P20" i="96"/>
  <c r="D20" i="96"/>
  <c r="C20" i="96"/>
  <c r="Q18" i="96"/>
  <c r="P18" i="96"/>
  <c r="D18" i="96"/>
  <c r="C18" i="96"/>
  <c r="Q16" i="96"/>
  <c r="P16" i="96"/>
  <c r="D16" i="96"/>
  <c r="C16" i="96"/>
  <c r="Q14" i="96"/>
  <c r="P14" i="96"/>
  <c r="D14" i="96"/>
  <c r="C14" i="96"/>
  <c r="Q12" i="96"/>
  <c r="P12" i="96"/>
  <c r="D12" i="96"/>
  <c r="C12" i="96"/>
  <c r="Q10" i="96"/>
  <c r="P10" i="96"/>
  <c r="D10" i="96"/>
  <c r="C10" i="96"/>
  <c r="Q8" i="96"/>
  <c r="P8" i="96"/>
  <c r="D8" i="96"/>
  <c r="C8" i="96"/>
  <c r="Q6" i="96"/>
  <c r="P6" i="96"/>
  <c r="D6" i="96"/>
  <c r="C6" i="96"/>
  <c r="Q4" i="96"/>
  <c r="P4" i="96"/>
  <c r="D4" i="96"/>
  <c r="C4" i="96"/>
  <c r="Q34" i="95"/>
  <c r="P34" i="95"/>
  <c r="D34" i="95"/>
  <c r="C34" i="95"/>
  <c r="Q32" i="95"/>
  <c r="P32" i="95"/>
  <c r="D32" i="95"/>
  <c r="C32" i="95"/>
  <c r="Q30" i="95"/>
  <c r="P30" i="95"/>
  <c r="D30" i="95"/>
  <c r="C30" i="95"/>
  <c r="Q28" i="95"/>
  <c r="P28" i="95"/>
  <c r="D28" i="95"/>
  <c r="C28" i="95"/>
  <c r="Q26" i="95"/>
  <c r="P26" i="95"/>
  <c r="Q24" i="95"/>
  <c r="P24" i="95"/>
  <c r="Q22" i="95"/>
  <c r="P22" i="95"/>
  <c r="Q20" i="95"/>
  <c r="P20" i="95"/>
  <c r="D20" i="95"/>
  <c r="C20" i="95"/>
  <c r="Q18" i="95"/>
  <c r="P18" i="95"/>
  <c r="D18" i="95"/>
  <c r="C18" i="95"/>
  <c r="Q16" i="95"/>
  <c r="P16" i="95"/>
  <c r="D16" i="95"/>
  <c r="C16" i="95"/>
  <c r="Q14" i="95"/>
  <c r="P14" i="95"/>
  <c r="D14" i="95"/>
  <c r="C14" i="95"/>
  <c r="Q12" i="95"/>
  <c r="P12" i="95"/>
  <c r="D12" i="95"/>
  <c r="C12" i="95"/>
  <c r="Q10" i="95"/>
  <c r="P10" i="95"/>
  <c r="D10" i="95"/>
  <c r="C10" i="95"/>
  <c r="Q8" i="95"/>
  <c r="P8" i="95"/>
  <c r="D8" i="95"/>
  <c r="C8" i="95"/>
  <c r="Q6" i="95"/>
  <c r="P6" i="95"/>
  <c r="D6" i="95"/>
  <c r="C6" i="95"/>
  <c r="Q4" i="95"/>
  <c r="P4" i="95"/>
  <c r="D4" i="95"/>
  <c r="C4" i="95"/>
  <c r="Q34" i="94"/>
  <c r="P34" i="94"/>
  <c r="D34" i="94"/>
  <c r="C34" i="94"/>
  <c r="Q32" i="94"/>
  <c r="P32" i="94"/>
  <c r="D32" i="94"/>
  <c r="C32" i="94"/>
  <c r="Q30" i="94"/>
  <c r="P30" i="94"/>
  <c r="D30" i="94"/>
  <c r="C30" i="94"/>
  <c r="Q28" i="94"/>
  <c r="P28" i="94"/>
  <c r="D28" i="94"/>
  <c r="C28" i="94"/>
  <c r="Q26" i="94"/>
  <c r="P26" i="94"/>
  <c r="D26" i="94"/>
  <c r="C26" i="94"/>
  <c r="Q24" i="94"/>
  <c r="P24" i="94"/>
  <c r="D24" i="94"/>
  <c r="C24" i="94"/>
  <c r="Q22" i="94"/>
  <c r="P22" i="94"/>
  <c r="D22" i="94"/>
  <c r="C22" i="94"/>
  <c r="Q20" i="94"/>
  <c r="P20" i="94"/>
  <c r="D20" i="94"/>
  <c r="C20" i="94"/>
  <c r="Q18" i="94"/>
  <c r="P18" i="94"/>
  <c r="D18" i="94"/>
  <c r="C18" i="94"/>
  <c r="Q16" i="94"/>
  <c r="P16" i="94"/>
  <c r="D16" i="94"/>
  <c r="C16" i="94"/>
  <c r="Q14" i="94"/>
  <c r="P14" i="94"/>
  <c r="D14" i="94"/>
  <c r="C14" i="94"/>
  <c r="Q12" i="94"/>
  <c r="P12" i="94"/>
  <c r="D12" i="94"/>
  <c r="C12" i="94"/>
  <c r="Q10" i="94"/>
  <c r="P10" i="94"/>
  <c r="D10" i="94"/>
  <c r="C10" i="94"/>
  <c r="Q8" i="94"/>
  <c r="P8" i="94"/>
  <c r="D8" i="94"/>
  <c r="C8" i="94"/>
  <c r="Q6" i="94"/>
  <c r="P6" i="94"/>
  <c r="D6" i="94"/>
  <c r="C6" i="94"/>
  <c r="Q4" i="94"/>
  <c r="P4" i="94"/>
  <c r="D4" i="94"/>
  <c r="C4" i="94"/>
  <c r="Q34" i="93"/>
  <c r="P34" i="93"/>
  <c r="D34" i="93"/>
  <c r="C34" i="93"/>
  <c r="Q32" i="93"/>
  <c r="P32" i="93"/>
  <c r="D32" i="93"/>
  <c r="C32" i="93"/>
  <c r="Q30" i="93"/>
  <c r="P30" i="93"/>
  <c r="D30" i="93"/>
  <c r="C30" i="93"/>
  <c r="Q28" i="93"/>
  <c r="P28" i="93"/>
  <c r="D28" i="93"/>
  <c r="C28" i="93"/>
  <c r="Q26" i="93"/>
  <c r="P26" i="93"/>
  <c r="D26" i="93"/>
  <c r="C26" i="93"/>
  <c r="Q24" i="93"/>
  <c r="P24" i="93"/>
  <c r="D24" i="93"/>
  <c r="C24" i="93"/>
  <c r="Q22" i="93"/>
  <c r="P22" i="93"/>
  <c r="D22" i="93"/>
  <c r="C22" i="93"/>
  <c r="Q20" i="93"/>
  <c r="P20" i="93"/>
  <c r="Q18" i="93"/>
  <c r="P18" i="93"/>
  <c r="Q16" i="93"/>
  <c r="P16" i="93"/>
  <c r="D16" i="93"/>
  <c r="C16" i="93"/>
  <c r="Q14" i="93"/>
  <c r="P14" i="93"/>
  <c r="D14" i="93"/>
  <c r="C14" i="93"/>
  <c r="Q12" i="93"/>
  <c r="P12" i="93"/>
  <c r="D12" i="93"/>
  <c r="C12" i="93"/>
  <c r="Q10" i="93"/>
  <c r="P10" i="93"/>
  <c r="D10" i="93"/>
  <c r="C10" i="93"/>
  <c r="Q8" i="93"/>
  <c r="P8" i="93"/>
  <c r="D8" i="93"/>
  <c r="C8" i="93"/>
  <c r="Q6" i="93"/>
  <c r="P6" i="93"/>
  <c r="D6" i="93"/>
  <c r="C6" i="93"/>
  <c r="Q4" i="93"/>
  <c r="P4" i="93"/>
  <c r="D4" i="93"/>
  <c r="C4" i="93"/>
  <c r="P34" i="91"/>
  <c r="C34" i="91"/>
  <c r="P32" i="91"/>
  <c r="C30" i="91"/>
  <c r="P28" i="91"/>
  <c r="C28" i="91"/>
  <c r="Q34" i="90"/>
  <c r="P34" i="90"/>
  <c r="D34" i="90"/>
  <c r="C34" i="90"/>
  <c r="Q32" i="90"/>
  <c r="P32" i="90"/>
  <c r="D32" i="90"/>
  <c r="C32" i="90"/>
  <c r="Q30" i="90"/>
  <c r="P30" i="90"/>
  <c r="D30" i="90"/>
  <c r="C30" i="90"/>
  <c r="Q28" i="90"/>
  <c r="P28" i="90"/>
  <c r="D28" i="90"/>
  <c r="C28" i="90"/>
  <c r="Q26" i="90"/>
  <c r="P26" i="90"/>
  <c r="D26" i="90"/>
  <c r="C26" i="90"/>
  <c r="Q24" i="90"/>
  <c r="P24" i="90"/>
  <c r="D24" i="90"/>
  <c r="C24" i="90"/>
  <c r="Q22" i="90"/>
  <c r="P22" i="90"/>
  <c r="D22" i="90"/>
  <c r="C22" i="90"/>
  <c r="Q20" i="90"/>
  <c r="P20" i="90"/>
  <c r="D20" i="90"/>
  <c r="C20" i="90"/>
  <c r="Q18" i="90"/>
  <c r="P18" i="90"/>
  <c r="D18" i="90"/>
  <c r="C18" i="90"/>
  <c r="Q16" i="90"/>
  <c r="P16" i="90"/>
  <c r="D16" i="90"/>
  <c r="C16" i="90"/>
  <c r="Q14" i="90"/>
  <c r="P14" i="90"/>
  <c r="D14" i="90"/>
  <c r="C14" i="90"/>
  <c r="Q12" i="90"/>
  <c r="P12" i="90"/>
  <c r="D12" i="90"/>
  <c r="C12" i="90"/>
  <c r="Q10" i="90"/>
  <c r="P10" i="90"/>
  <c r="D10" i="90"/>
  <c r="C10" i="90"/>
  <c r="Q8" i="90"/>
  <c r="P8" i="90"/>
  <c r="D8" i="90"/>
  <c r="C8" i="90"/>
  <c r="Q6" i="90"/>
  <c r="P6" i="90"/>
  <c r="D6" i="90"/>
  <c r="C6" i="90"/>
  <c r="Q4" i="90"/>
  <c r="P4" i="90"/>
  <c r="D4" i="90"/>
  <c r="C4" i="90"/>
  <c r="Q34" i="89"/>
  <c r="P34" i="89"/>
  <c r="D34" i="89"/>
  <c r="C34" i="89"/>
  <c r="Q32" i="89"/>
  <c r="P32" i="89"/>
  <c r="D32" i="89"/>
  <c r="C32" i="89"/>
  <c r="Q30" i="89"/>
  <c r="P30" i="89"/>
  <c r="D30" i="89"/>
  <c r="C30" i="89"/>
  <c r="Q28" i="89"/>
  <c r="P28" i="89"/>
  <c r="D28" i="89"/>
  <c r="C28" i="89"/>
  <c r="Q26" i="89"/>
  <c r="P26" i="89"/>
  <c r="D26" i="89"/>
  <c r="C26" i="89"/>
  <c r="Q24" i="89"/>
  <c r="P24" i="89"/>
  <c r="D24" i="89"/>
  <c r="C24" i="89"/>
  <c r="Q22" i="89"/>
  <c r="P22" i="89"/>
  <c r="D22" i="89"/>
  <c r="C22" i="89"/>
  <c r="Q20" i="89"/>
  <c r="P20" i="89"/>
  <c r="D20" i="89"/>
  <c r="C20" i="89"/>
  <c r="Q18" i="89"/>
  <c r="P18" i="89"/>
  <c r="D18" i="89"/>
  <c r="C18" i="89"/>
  <c r="Q16" i="89"/>
  <c r="P16" i="89"/>
  <c r="D16" i="89"/>
  <c r="C16" i="89"/>
  <c r="Q14" i="89"/>
  <c r="P14" i="89"/>
  <c r="D14" i="89"/>
  <c r="C14" i="89"/>
  <c r="Q12" i="89"/>
  <c r="P12" i="89"/>
  <c r="D12" i="89"/>
  <c r="C12" i="89"/>
  <c r="Q10" i="89"/>
  <c r="P10" i="89"/>
  <c r="D10" i="89"/>
  <c r="C10" i="89"/>
  <c r="Q8" i="89"/>
  <c r="P8" i="89"/>
  <c r="D8" i="89"/>
  <c r="C8" i="89"/>
  <c r="Q6" i="89"/>
  <c r="P6" i="89"/>
  <c r="D6" i="89"/>
  <c r="C6" i="89"/>
  <c r="Q4" i="89"/>
  <c r="P4" i="89"/>
  <c r="D4" i="89"/>
  <c r="C4" i="89"/>
  <c r="Q34" i="88"/>
  <c r="P34" i="88"/>
  <c r="D34" i="88"/>
  <c r="C34" i="88"/>
  <c r="Q32" i="88"/>
  <c r="P32" i="88"/>
  <c r="D32" i="88"/>
  <c r="C32" i="88"/>
  <c r="Q30" i="88"/>
  <c r="P30" i="88"/>
  <c r="D30" i="88"/>
  <c r="C30" i="88"/>
  <c r="Q28" i="88"/>
  <c r="P28" i="88"/>
  <c r="D28" i="88"/>
  <c r="C28" i="88"/>
  <c r="Q26" i="88"/>
  <c r="P26" i="88"/>
  <c r="D26" i="88"/>
  <c r="C26" i="88"/>
  <c r="Q24" i="88"/>
  <c r="P24" i="88"/>
  <c r="D24" i="88"/>
  <c r="C24" i="88"/>
  <c r="Q22" i="88"/>
  <c r="P22" i="88"/>
  <c r="D22" i="88"/>
  <c r="C22" i="88"/>
  <c r="Q20" i="88"/>
  <c r="P20" i="88"/>
  <c r="D20" i="88"/>
  <c r="C20" i="88"/>
  <c r="Q18" i="88"/>
  <c r="P18" i="88"/>
  <c r="D18" i="88"/>
  <c r="C18" i="88"/>
  <c r="Q16" i="88"/>
  <c r="P16" i="88"/>
  <c r="D16" i="88"/>
  <c r="C16" i="88"/>
  <c r="Q14" i="88"/>
  <c r="P14" i="88"/>
  <c r="Q12" i="88"/>
  <c r="P12" i="88"/>
  <c r="D12" i="88"/>
  <c r="C12" i="88"/>
  <c r="Q10" i="88"/>
  <c r="P10" i="88"/>
  <c r="D10" i="88"/>
  <c r="C10" i="88"/>
  <c r="Q8" i="88"/>
  <c r="P8" i="88"/>
  <c r="D8" i="88"/>
  <c r="C8" i="88"/>
  <c r="Q6" i="88"/>
  <c r="P6" i="88"/>
  <c r="D6" i="88"/>
  <c r="C6" i="88"/>
  <c r="Q4" i="88"/>
  <c r="P4" i="88"/>
  <c r="D4" i="88"/>
  <c r="C4" i="88"/>
  <c r="K16" i="75" l="1"/>
  <c r="K17" i="75"/>
  <c r="K18" i="75"/>
  <c r="K15" i="75"/>
  <c r="D15" i="75"/>
  <c r="D16" i="75"/>
  <c r="D17" i="75"/>
  <c r="K11" i="72"/>
  <c r="L11" i="72"/>
  <c r="C11" i="72"/>
  <c r="D11" i="72"/>
  <c r="K6" i="73" l="1"/>
  <c r="L6" i="73"/>
  <c r="K7" i="73"/>
  <c r="L7" i="73"/>
  <c r="K8" i="73"/>
  <c r="L8" i="73"/>
  <c r="K9" i="73"/>
  <c r="L9" i="73"/>
  <c r="K10" i="73"/>
  <c r="L10" i="73"/>
  <c r="C18" i="73" l="1"/>
  <c r="D18" i="73"/>
  <c r="K7" i="72"/>
  <c r="K8" i="75" l="1"/>
  <c r="K5" i="75"/>
  <c r="L22" i="73"/>
  <c r="K22" i="73"/>
  <c r="D22" i="73"/>
  <c r="C22" i="73"/>
  <c r="L21" i="73"/>
  <c r="K21" i="73"/>
  <c r="D21" i="73"/>
  <c r="C21" i="73"/>
  <c r="L20" i="73"/>
  <c r="K20" i="73"/>
  <c r="D20" i="73"/>
  <c r="C20" i="73"/>
  <c r="L19" i="73"/>
  <c r="K19" i="73"/>
  <c r="D19" i="73"/>
  <c r="C19" i="73"/>
  <c r="L18" i="73"/>
  <c r="K18" i="73"/>
  <c r="L17" i="73"/>
  <c r="K17" i="73"/>
  <c r="D17" i="73"/>
  <c r="C17" i="73"/>
  <c r="L16" i="73"/>
  <c r="K16" i="73"/>
  <c r="D16" i="73"/>
  <c r="C16" i="73"/>
  <c r="L15" i="73"/>
  <c r="K15" i="73"/>
  <c r="D15" i="73"/>
  <c r="C15" i="73"/>
  <c r="D10" i="73"/>
  <c r="C10" i="73"/>
  <c r="D9" i="73"/>
  <c r="C9" i="73"/>
  <c r="D8" i="73"/>
  <c r="C8" i="73"/>
  <c r="D7" i="73"/>
  <c r="C7" i="73"/>
  <c r="D6" i="73"/>
  <c r="C6" i="73"/>
  <c r="L5" i="73"/>
  <c r="K5" i="73"/>
  <c r="D5" i="73"/>
  <c r="C5" i="73"/>
  <c r="L4" i="73"/>
  <c r="K4" i="73"/>
  <c r="D4" i="73"/>
  <c r="C4" i="73"/>
  <c r="L22" i="72"/>
  <c r="K22" i="72"/>
  <c r="D22" i="72"/>
  <c r="C22" i="72"/>
  <c r="L21" i="72"/>
  <c r="K21" i="72"/>
  <c r="D21" i="72"/>
  <c r="C21" i="72"/>
  <c r="L20" i="72"/>
  <c r="K20" i="72"/>
  <c r="D20" i="72"/>
  <c r="C20" i="72"/>
  <c r="L19" i="72"/>
  <c r="K19" i="72"/>
  <c r="D19" i="72"/>
  <c r="C19" i="72"/>
  <c r="L18" i="72"/>
  <c r="K18" i="72"/>
  <c r="D18" i="72"/>
  <c r="C18" i="72"/>
  <c r="L17" i="72"/>
  <c r="K17" i="72"/>
  <c r="D17" i="72"/>
  <c r="C17" i="72"/>
  <c r="L16" i="72"/>
  <c r="K16" i="72"/>
  <c r="D16" i="72"/>
  <c r="C16" i="72"/>
  <c r="L10" i="72"/>
  <c r="K10" i="72"/>
  <c r="D10" i="72"/>
  <c r="C10" i="72"/>
  <c r="L9" i="72"/>
  <c r="K9" i="72"/>
  <c r="D9" i="72"/>
  <c r="C9" i="72"/>
  <c r="L8" i="72"/>
  <c r="K8" i="72"/>
  <c r="D8" i="72"/>
  <c r="C8" i="72"/>
  <c r="L7" i="72"/>
  <c r="D7" i="72"/>
  <c r="C7" i="72"/>
  <c r="L6" i="72"/>
  <c r="K6" i="72"/>
  <c r="D6" i="72"/>
  <c r="C6" i="72"/>
  <c r="L5" i="72"/>
  <c r="K5" i="72"/>
  <c r="D5" i="72"/>
  <c r="C5" i="72"/>
  <c r="L4" i="72"/>
  <c r="K4" i="72"/>
  <c r="D4" i="72"/>
  <c r="C4" i="72"/>
</calcChain>
</file>

<file path=xl/sharedStrings.xml><?xml version="1.0" encoding="utf-8"?>
<sst xmlns="http://schemas.openxmlformats.org/spreadsheetml/2006/main" count="2206" uniqueCount="872">
  <si>
    <t>氏名</t>
    <rPh sb="0" eb="2">
      <t>シメイ</t>
    </rPh>
    <phoneticPr fontId="3"/>
  </si>
  <si>
    <t>学校名</t>
    <rPh sb="0" eb="3">
      <t>ガッコウメイ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</si>
  <si>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</si>
  <si>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</si>
  <si>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</si>
  <si>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</si>
  <si>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</si>
  <si>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</si>
  <si>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</si>
  <si>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ｺ-ﾄﾞ</t>
    <phoneticPr fontId="3"/>
  </si>
  <si>
    <t>空  手  道  大  会</t>
    <rPh sb="0" eb="1">
      <t>クウ</t>
    </rPh>
    <rPh sb="3" eb="4">
      <t>テ</t>
    </rPh>
    <rPh sb="6" eb="7">
      <t>ドウ</t>
    </rPh>
    <rPh sb="9" eb="10">
      <t>ダイ</t>
    </rPh>
    <rPh sb="12" eb="13">
      <t>カイ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</si>
  <si>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</si>
  <si>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</si>
  <si>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</si>
  <si>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審判構成</t>
    <rPh sb="0" eb="2">
      <t>シンパン</t>
    </rPh>
    <rPh sb="2" eb="4">
      <t>コウセイ</t>
    </rPh>
    <phoneticPr fontId="3"/>
  </si>
  <si>
    <t>団体</t>
    <rPh sb="0" eb="2">
      <t>ダンタイ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</si>
  <si>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</si>
  <si>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</si>
  <si>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ナガイ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</si>
  <si>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</si>
  <si>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</si>
  <si>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</si>
  <si>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</si>
  <si>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昭和学院</t>
    <rPh sb="0" eb="2">
      <t>ショウワ</t>
    </rPh>
    <rPh sb="2" eb="4">
      <t>ガクイン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</si>
  <si>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</si>
  <si>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</si>
  <si>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</si>
  <si>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</si>
  <si>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弁当</t>
    <rPh sb="0" eb="2">
      <t>ベントウ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</si>
  <si>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</si>
  <si>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千葉県武道館</t>
    <rPh sb="0" eb="3">
      <t>チバケン</t>
    </rPh>
    <rPh sb="3" eb="6">
      <t>ブドウカン</t>
    </rPh>
    <phoneticPr fontId="3"/>
  </si>
  <si>
    <t>入館指導</t>
    <rPh sb="0" eb="2">
      <t>ニュウカン</t>
    </rPh>
    <rPh sb="2" eb="4">
      <t>シドウ</t>
    </rPh>
    <phoneticPr fontId="3"/>
  </si>
  <si>
    <t>大会ドクター</t>
    <rPh sb="0" eb="2">
      <t>タイカイ</t>
    </rPh>
    <phoneticPr fontId="3"/>
  </si>
  <si>
    <t>式　　　　　典</t>
    <rPh sb="0" eb="1">
      <t>シキ</t>
    </rPh>
    <rPh sb="6" eb="7">
      <t>テン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</si>
  <si>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</si>
  <si>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>広報　</t>
    <rPh sb="0" eb="2">
      <t>コウホウ</t>
    </rPh>
    <phoneticPr fontId="3"/>
  </si>
  <si>
    <t>補助生徒：</t>
    <rPh sb="0" eb="2">
      <t>ホジョ</t>
    </rPh>
    <rPh sb="2" eb="4">
      <t>セイト</t>
    </rPh>
    <phoneticPr fontId="3"/>
  </si>
  <si>
    <t>記録</t>
    <rPh sb="0" eb="2">
      <t>キロク</t>
    </rPh>
    <phoneticPr fontId="3"/>
  </si>
  <si>
    <t>進行</t>
    <rPh sb="0" eb="2">
      <t>シンコウ</t>
    </rPh>
    <phoneticPr fontId="3"/>
  </si>
  <si>
    <t>試合用具</t>
    <rPh sb="0" eb="2">
      <t>シアイ</t>
    </rPh>
    <rPh sb="2" eb="4">
      <t>ヨウグ</t>
    </rPh>
    <phoneticPr fontId="3"/>
  </si>
  <si>
    <t>受付</t>
    <rPh sb="0" eb="2">
      <t>ウケツケ</t>
    </rPh>
    <phoneticPr fontId="3"/>
  </si>
  <si>
    <t>ｺｰﾄ補助</t>
    <rPh sb="3" eb="5">
      <t>ホジョ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</si>
  <si>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</si>
  <si>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競技役員</t>
    <rPh sb="0" eb="2">
      <t>キョウギ</t>
    </rPh>
    <rPh sb="2" eb="4">
      <t>ヤクイン</t>
    </rPh>
    <phoneticPr fontId="3"/>
  </si>
  <si>
    <t>委員</t>
    <rPh sb="0" eb="2">
      <t>イイン</t>
    </rPh>
    <phoneticPr fontId="3"/>
  </si>
  <si>
    <t>梅井　泰宏</t>
    <rPh sb="0" eb="2">
      <t>ウメイ</t>
    </rPh>
    <rPh sb="3" eb="5">
      <t>ヤスヒロ</t>
    </rPh>
    <phoneticPr fontId="3"/>
  </si>
  <si>
    <t>関　 秀彰</t>
    <rPh sb="0" eb="1">
      <t>セキ</t>
    </rPh>
    <rPh sb="3" eb="5">
      <t>ヒデアキ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</si>
  <si>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</si>
  <si>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</si>
  <si>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</si>
  <si>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</si>
  <si>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齊藤　隆作</t>
    <rPh sb="0" eb="2">
      <t>サイトウ</t>
    </rPh>
    <rPh sb="3" eb="5">
      <t>リュウサク</t>
    </rPh>
    <phoneticPr fontId="3"/>
  </si>
  <si>
    <t>（高体連専務理事）</t>
    <rPh sb="1" eb="2">
      <t>コウ</t>
    </rPh>
    <rPh sb="2" eb="3">
      <t>タイ</t>
    </rPh>
    <rPh sb="3" eb="4">
      <t>レン</t>
    </rPh>
    <rPh sb="4" eb="6">
      <t>センム</t>
    </rPh>
    <rPh sb="6" eb="8">
      <t>リジ</t>
    </rPh>
    <phoneticPr fontId="3"/>
  </si>
  <si>
    <t>大会委員長</t>
    <rPh sb="0" eb="2">
      <t>タイカイ</t>
    </rPh>
    <rPh sb="2" eb="5">
      <t>イインチョウ</t>
    </rPh>
    <phoneticPr fontId="3"/>
  </si>
  <si>
    <t>（専門部長）</t>
    <rPh sb="1" eb="3">
      <t>センモン</t>
    </rPh>
    <rPh sb="3" eb="5">
      <t>ブチョウ</t>
    </rPh>
    <phoneticPr fontId="3"/>
  </si>
  <si>
    <t>（　　　 同　　　　）</t>
    <phoneticPr fontId="3"/>
  </si>
  <si>
    <t>（　　　 同　　　　）</t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</si>
  <si>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</si>
  <si>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植草　　完</t>
    <rPh sb="0" eb="2">
      <t>ウエクサ</t>
    </rPh>
    <rPh sb="4" eb="5">
      <t>カン</t>
    </rPh>
    <phoneticPr fontId="3"/>
  </si>
  <si>
    <t>（　　　 同　　　　）</t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</si>
  <si>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</si>
  <si>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副会長</t>
    <rPh sb="0" eb="3">
      <t>フクカイチョウ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</si>
  <si>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</si>
  <si>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会長</t>
    <rPh sb="0" eb="2">
      <t>カイチョウ</t>
    </rPh>
    <phoneticPr fontId="3"/>
  </si>
  <si>
    <t>鎌形　　勇</t>
    <rPh sb="0" eb="2">
      <t>カマガタ</t>
    </rPh>
    <rPh sb="4" eb="5">
      <t>イサム</t>
    </rPh>
    <phoneticPr fontId="4"/>
  </si>
  <si>
    <t>澤川　和宏</t>
    <rPh sb="0" eb="2">
      <t>サワカワ</t>
    </rPh>
    <rPh sb="3" eb="4">
      <t>カズ</t>
    </rPh>
    <rPh sb="4" eb="5">
      <t>ヒロ</t>
    </rPh>
    <phoneticPr fontId="3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</si>
  <si>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4"/>
  </si>
  <si>
    <t>（県教育長）</t>
    <rPh sb="1" eb="2">
      <t>ケン</t>
    </rPh>
    <rPh sb="2" eb="5">
      <t>キョウイクチョウ</t>
    </rPh>
    <phoneticPr fontId="3"/>
  </si>
  <si>
    <t>名誉会長</t>
    <rPh sb="0" eb="2">
      <t>メイヨ</t>
    </rPh>
    <rPh sb="2" eb="4">
      <t>カイチョウ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</si>
  <si>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</si>
  <si>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１日目</t>
    <rPh sb="1" eb="2">
      <t>ニチ</t>
    </rPh>
    <rPh sb="2" eb="3">
      <t>メ</t>
    </rPh>
    <phoneticPr fontId="3"/>
  </si>
  <si>
    <t>高井（清水）</t>
    <rPh sb="0" eb="2">
      <t>タカイ</t>
    </rPh>
    <rPh sb="3" eb="5">
      <t>シミズ</t>
    </rPh>
    <phoneticPr fontId="3"/>
  </si>
  <si>
    <t>女子</t>
    <rPh sb="0" eb="2">
      <t>ジョシ</t>
    </rPh>
    <phoneticPr fontId="3"/>
  </si>
  <si>
    <t>男子</t>
    <rPh sb="0" eb="2">
      <t>ダンシ</t>
    </rPh>
    <phoneticPr fontId="3"/>
  </si>
  <si>
    <t>東総工業</t>
    <rPh sb="0" eb="2">
      <t>トウソウ</t>
    </rPh>
    <rPh sb="2" eb="4">
      <t>コウギョウ</t>
    </rPh>
    <phoneticPr fontId="3"/>
  </si>
  <si>
    <t>千葉女子</t>
    <rPh sb="0" eb="2">
      <t>チバ</t>
    </rPh>
    <rPh sb="2" eb="4">
      <t>ジョシ</t>
    </rPh>
    <phoneticPr fontId="3"/>
  </si>
  <si>
    <t>仲　哲史</t>
    <phoneticPr fontId="3"/>
  </si>
  <si>
    <t>個人</t>
    <rPh sb="0" eb="2">
      <t>コジン</t>
    </rPh>
    <phoneticPr fontId="3"/>
  </si>
  <si>
    <t>井桁　芽香</t>
  </si>
  <si>
    <t>小俣　歩実</t>
  </si>
  <si>
    <t>渡邉　美希</t>
  </si>
  <si>
    <t>齋藤　和華</t>
  </si>
  <si>
    <t>令和２年度 千葉県高等学校新人体育大会</t>
    <rPh sb="0" eb="2">
      <t>レイワ</t>
    </rPh>
    <rPh sb="3" eb="5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phoneticPr fontId="3"/>
  </si>
  <si>
    <t>秀明八千代</t>
    <rPh sb="0" eb="2">
      <t>シュウメイ</t>
    </rPh>
    <rPh sb="2" eb="5">
      <t>ヤチヨ</t>
    </rPh>
    <phoneticPr fontId="3"/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</si>
  <si>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22"/>
  </si>
  <si>
    <t>駐車場解錠</t>
    <rPh sb="0" eb="3">
      <t>チュウシャジョウ</t>
    </rPh>
    <rPh sb="3" eb="5">
      <t>カイジョウ</t>
    </rPh>
    <phoneticPr fontId="22"/>
  </si>
  <si>
    <t>入館開始</t>
    <rPh sb="0" eb="2">
      <t>ニュウカン</t>
    </rPh>
    <rPh sb="2" eb="4">
      <t>カイシ</t>
    </rPh>
    <phoneticPr fontId="22"/>
  </si>
  <si>
    <t>計量（場所は下記）</t>
    <rPh sb="0" eb="1">
      <t>ケイ</t>
    </rPh>
    <phoneticPr fontId="3"/>
  </si>
  <si>
    <t>受付（1F会議室）</t>
    <rPh sb="0" eb="2">
      <t>ウケツケ</t>
    </rPh>
    <rPh sb="5" eb="8">
      <t>カイギシツ</t>
    </rPh>
    <phoneticPr fontId="22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</si>
  <si>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22"/>
  </si>
  <si>
    <t>競技開始</t>
    <rPh sb="0" eb="2">
      <t>キョウギ</t>
    </rPh>
    <rPh sb="2" eb="4">
      <t>カイシ</t>
    </rPh>
    <phoneticPr fontId="22"/>
  </si>
  <si>
    <t>競技終了</t>
    <rPh sb="0" eb="2">
      <t>キョウギ</t>
    </rPh>
    <rPh sb="2" eb="4">
      <t>シュウリョウ</t>
    </rPh>
    <phoneticPr fontId="22"/>
  </si>
  <si>
    <t>種目</t>
    <rPh sb="0" eb="2">
      <t>シュモク</t>
    </rPh>
    <phoneticPr fontId="22"/>
  </si>
  <si>
    <t>競技時間</t>
    <rPh sb="0" eb="2">
      <t>キョウギ</t>
    </rPh>
    <rPh sb="2" eb="4">
      <t>ジカン</t>
    </rPh>
    <phoneticPr fontId="22"/>
  </si>
  <si>
    <t>備考</t>
    <rPh sb="0" eb="2">
      <t>ビコウ</t>
    </rPh>
    <phoneticPr fontId="22"/>
  </si>
  <si>
    <t>女子団体組手
1・2回戦</t>
    <rPh sb="0" eb="2">
      <t>ジョシ</t>
    </rPh>
    <rPh sb="2" eb="4">
      <t>ダンタイ</t>
    </rPh>
    <rPh sb="4" eb="6">
      <t>クミテ</t>
    </rPh>
    <rPh sb="10" eb="12">
      <t>カイセン</t>
    </rPh>
    <phoneticPr fontId="22"/>
  </si>
  <si>
    <t>女子団体組手
準決勝</t>
    <rPh sb="0" eb="2">
      <t>ジョシ</t>
    </rPh>
    <rPh sb="2" eb="4">
      <t>ダンタイ</t>
    </rPh>
    <rPh sb="4" eb="6">
      <t>クミテ</t>
    </rPh>
    <rPh sb="7" eb="10">
      <t>ジュンケッショウ</t>
    </rPh>
    <phoneticPr fontId="22"/>
  </si>
  <si>
    <t>男子団体組手
準決勝</t>
    <rPh sb="0" eb="2">
      <t>ダンシ</t>
    </rPh>
    <rPh sb="2" eb="4">
      <t>ダンタイ</t>
    </rPh>
    <rPh sb="4" eb="6">
      <t>クミテ</t>
    </rPh>
    <rPh sb="7" eb="10">
      <t>ジュンケッショウ</t>
    </rPh>
    <phoneticPr fontId="22"/>
  </si>
  <si>
    <t>種目</t>
    <rPh sb="0" eb="2">
      <t>シュモク</t>
    </rPh>
    <phoneticPr fontId="3"/>
  </si>
  <si>
    <t>コード</t>
    <phoneticPr fontId="3"/>
  </si>
  <si>
    <t>15：10～15：30</t>
    <phoneticPr fontId="22"/>
  </si>
  <si>
    <t>15：30～15：50</t>
    <phoneticPr fontId="22"/>
  </si>
  <si>
    <t>15：50～16：10</t>
    <phoneticPr fontId="22"/>
  </si>
  <si>
    <t>男子　－６１ｋｇ級</t>
    <rPh sb="0" eb="2">
      <t>ダンシ</t>
    </rPh>
    <rPh sb="8" eb="9">
      <t>キュウ</t>
    </rPh>
    <phoneticPr fontId="3"/>
  </si>
  <si>
    <t>男子　－６８ｋｇ級</t>
    <rPh sb="0" eb="2">
      <t>ダンシ</t>
    </rPh>
    <rPh sb="8" eb="9">
      <t>キュウ</t>
    </rPh>
    <phoneticPr fontId="3"/>
  </si>
  <si>
    <t>男子　－７６ｋｇ級</t>
    <rPh sb="0" eb="2">
      <t>ダンシ</t>
    </rPh>
    <rPh sb="8" eb="9">
      <t>キュウ</t>
    </rPh>
    <phoneticPr fontId="3"/>
  </si>
  <si>
    <t>男子　＋７６ｋｇ級</t>
    <rPh sb="0" eb="2">
      <t>ダンシ</t>
    </rPh>
    <rPh sb="8" eb="9">
      <t>キュウ</t>
    </rPh>
    <phoneticPr fontId="3"/>
  </si>
  <si>
    <t>女子　－４８ｋｇ級</t>
    <rPh sb="0" eb="2">
      <t>ジョシ</t>
    </rPh>
    <rPh sb="8" eb="9">
      <t>キュウ</t>
    </rPh>
    <phoneticPr fontId="3"/>
  </si>
  <si>
    <t>女子　－５３ｋｇ級</t>
    <rPh sb="0" eb="2">
      <t>ジョシ</t>
    </rPh>
    <rPh sb="8" eb="9">
      <t>キュウ</t>
    </rPh>
    <phoneticPr fontId="3"/>
  </si>
  <si>
    <t>女子　－５９ｋｇ級</t>
    <rPh sb="0" eb="2">
      <t>ジョシ</t>
    </rPh>
    <rPh sb="8" eb="9">
      <t>キュウ</t>
    </rPh>
    <phoneticPr fontId="3"/>
  </si>
  <si>
    <t>女子　＋５９ｋｇ級</t>
    <rPh sb="0" eb="2">
      <t>ジョシ</t>
    </rPh>
    <rPh sb="8" eb="9">
      <t>キュウ</t>
    </rPh>
    <phoneticPr fontId="3"/>
  </si>
  <si>
    <t>高野澤　優</t>
  </si>
  <si>
    <t>戸田　雄之介</t>
  </si>
  <si>
    <t>渡邉　隼平</t>
  </si>
  <si>
    <t>千葉　優汰</t>
  </si>
  <si>
    <t>木山 瑞希</t>
  </si>
  <si>
    <t>飯髙　翔平</t>
  </si>
  <si>
    <t>乃万　博太郎</t>
  </si>
  <si>
    <t>菅谷　祐斗</t>
  </si>
  <si>
    <t>鈴木　健太</t>
  </si>
  <si>
    <t>磯見健太</t>
  </si>
  <si>
    <t>杉本　往於</t>
  </si>
  <si>
    <t>山岸　宗一郎</t>
  </si>
  <si>
    <t>友部　力輝</t>
  </si>
  <si>
    <t>髙橋陸</t>
  </si>
  <si>
    <t>木村　友樹</t>
  </si>
  <si>
    <t>塚口　昂佑</t>
  </si>
  <si>
    <t>柴田　彩寧</t>
  </si>
  <si>
    <t>田邉 未乃和</t>
  </si>
  <si>
    <t>藤川優奈</t>
  </si>
  <si>
    <t>女子団体組手</t>
    <rPh sb="0" eb="2">
      <t>ジョシ</t>
    </rPh>
    <rPh sb="2" eb="4">
      <t>ダンタイ</t>
    </rPh>
    <rPh sb="4" eb="6">
      <t>クミテ</t>
    </rPh>
    <phoneticPr fontId="3"/>
  </si>
  <si>
    <t>男子団体組手</t>
    <rPh sb="0" eb="2">
      <t>ダンシ</t>
    </rPh>
    <rPh sb="2" eb="4">
      <t>ダンタイ</t>
    </rPh>
    <rPh sb="4" eb="6">
      <t>クミテ</t>
    </rPh>
    <phoneticPr fontId="3"/>
  </si>
  <si>
    <t>男子　－５５ｋｇ級</t>
    <phoneticPr fontId="3"/>
  </si>
  <si>
    <t>木津　美咲</t>
  </si>
  <si>
    <t>林　菜央</t>
  </si>
  <si>
    <t>山田　悠月</t>
  </si>
  <si>
    <t>3位決定戦</t>
    <rPh sb="1" eb="2">
      <t>イ</t>
    </rPh>
    <rPh sb="2" eb="5">
      <t>ケッテイセン</t>
    </rPh>
    <phoneticPr fontId="3"/>
  </si>
  <si>
    <t>川崎　浩祐</t>
    <rPh sb="0" eb="2">
      <t>カワサキ</t>
    </rPh>
    <rPh sb="3" eb="4">
      <t>ヒロシ</t>
    </rPh>
    <rPh sb="4" eb="5">
      <t>ユウ</t>
    </rPh>
    <phoneticPr fontId="3"/>
  </si>
  <si>
    <t>（大多喜高校長）</t>
    <rPh sb="1" eb="4">
      <t>オオタキ</t>
    </rPh>
    <rPh sb="4" eb="5">
      <t>コウ</t>
    </rPh>
    <rPh sb="5" eb="7">
      <t>コウチョウ</t>
    </rPh>
    <phoneticPr fontId="3"/>
  </si>
  <si>
    <t>加藤　俊文</t>
    <rPh sb="0" eb="2">
      <t>カトウ</t>
    </rPh>
    <rPh sb="3" eb="5">
      <t>トシフミ</t>
    </rPh>
    <phoneticPr fontId="3"/>
  </si>
  <si>
    <t>（千葉高校長）</t>
    <rPh sb="1" eb="3">
      <t>チバ</t>
    </rPh>
    <rPh sb="3" eb="5">
      <t>コウコウ</t>
    </rPh>
    <rPh sb="5" eb="6">
      <t>チョウ</t>
    </rPh>
    <phoneticPr fontId="3"/>
  </si>
  <si>
    <t>堀切　健一</t>
    <rPh sb="0" eb="2">
      <t>ホリキリ</t>
    </rPh>
    <rPh sb="3" eb="5">
      <t>ケンイチ</t>
    </rPh>
    <phoneticPr fontId="3"/>
  </si>
  <si>
    <t>（君津高校長）</t>
    <rPh sb="1" eb="3">
      <t>キミツ</t>
    </rPh>
    <rPh sb="3" eb="5">
      <t>コウコウ</t>
    </rPh>
    <rPh sb="4" eb="5">
      <t>セイコウ</t>
    </rPh>
    <rPh sb="5" eb="6">
      <t>チョウ</t>
    </rPh>
    <phoneticPr fontId="3"/>
  </si>
  <si>
    <t>佐藤　道広</t>
    <rPh sb="0" eb="2">
      <t>サトウ</t>
    </rPh>
    <rPh sb="3" eb="5">
      <t>ミチヒロ</t>
    </rPh>
    <phoneticPr fontId="3"/>
  </si>
  <si>
    <t>（検見川高校長）</t>
    <rPh sb="1" eb="4">
      <t>ケミガワ</t>
    </rPh>
    <rPh sb="4" eb="6">
      <t>コウコウ</t>
    </rPh>
    <rPh sb="6" eb="7">
      <t>チョウ</t>
    </rPh>
    <phoneticPr fontId="3"/>
  </si>
  <si>
    <t>苅込　英昭</t>
    <rPh sb="0" eb="1">
      <t>ガイ</t>
    </rPh>
    <rPh sb="1" eb="2">
      <t>コ</t>
    </rPh>
    <rPh sb="3" eb="4">
      <t>エイ</t>
    </rPh>
    <phoneticPr fontId="3"/>
  </si>
  <si>
    <t>（国府台高校長）</t>
    <rPh sb="1" eb="4">
      <t>コウノダイ</t>
    </rPh>
    <rPh sb="4" eb="6">
      <t>コウコウ</t>
    </rPh>
    <rPh sb="6" eb="7">
      <t>チョウ</t>
    </rPh>
    <phoneticPr fontId="3"/>
  </si>
  <si>
    <t>加瀬　直人</t>
    <rPh sb="0" eb="2">
      <t>カセ</t>
    </rPh>
    <rPh sb="3" eb="5">
      <t>ナオト</t>
    </rPh>
    <phoneticPr fontId="3"/>
  </si>
  <si>
    <t>（姉崎高校長）</t>
    <rPh sb="1" eb="3">
      <t>アネサキ</t>
    </rPh>
    <rPh sb="3" eb="5">
      <t>コウコウ</t>
    </rPh>
    <rPh sb="5" eb="6">
      <t>チョウ</t>
    </rPh>
    <phoneticPr fontId="3"/>
  </si>
  <si>
    <t>椿（千葉経済）</t>
    <rPh sb="0" eb="1">
      <t>ツバキ</t>
    </rPh>
    <rPh sb="2" eb="4">
      <t>チバ</t>
    </rPh>
    <rPh sb="4" eb="6">
      <t>ケイザイ</t>
    </rPh>
    <phoneticPr fontId="3"/>
  </si>
  <si>
    <t>習志野</t>
    <rPh sb="0" eb="3">
      <t>ナラシノ</t>
    </rPh>
    <phoneticPr fontId="3"/>
  </si>
  <si>
    <t>なし</t>
    <phoneticPr fontId="3"/>
  </si>
  <si>
    <t>消毒・掲示</t>
    <rPh sb="0" eb="2">
      <t>ショウドク</t>
    </rPh>
    <rPh sb="3" eb="5">
      <t>ケイジ</t>
    </rPh>
    <phoneticPr fontId="3"/>
  </si>
  <si>
    <t>防具庫係</t>
    <rPh sb="0" eb="2">
      <t>ボウグ</t>
    </rPh>
    <rPh sb="2" eb="3">
      <t>コ</t>
    </rPh>
    <rPh sb="3" eb="4">
      <t>カカリ</t>
    </rPh>
    <phoneticPr fontId="3"/>
  </si>
  <si>
    <t>坂本（千葉南）・宇井（東総工）</t>
    <rPh sb="0" eb="2">
      <t>サカモト</t>
    </rPh>
    <rPh sb="3" eb="5">
      <t>チバ</t>
    </rPh>
    <rPh sb="5" eb="6">
      <t>ミナミ</t>
    </rPh>
    <rPh sb="8" eb="10">
      <t>ウイ</t>
    </rPh>
    <rPh sb="11" eb="13">
      <t>トウソウ</t>
    </rPh>
    <rPh sb="13" eb="14">
      <t>コウ</t>
    </rPh>
    <phoneticPr fontId="3"/>
  </si>
  <si>
    <t>小林　正志</t>
    <rPh sb="0" eb="2">
      <t>コバヤシ</t>
    </rPh>
    <rPh sb="3" eb="5">
      <t>マサシ</t>
    </rPh>
    <phoneticPr fontId="3"/>
  </si>
  <si>
    <t>松山先生</t>
    <rPh sb="0" eb="2">
      <t>マツヤマ</t>
    </rPh>
    <rPh sb="2" eb="4">
      <t>センセイ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</si>
  <si>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</si>
  <si>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</si>
  <si>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徳永　愛心</t>
  </si>
  <si>
    <t>期 日：</t>
    <rPh sb="0" eb="1">
      <t>キ</t>
    </rPh>
    <rPh sb="2" eb="3">
      <t>ヒ</t>
    </rPh>
    <phoneticPr fontId="3"/>
  </si>
  <si>
    <t>会 場：</t>
    <rPh sb="0" eb="1">
      <t>カイ</t>
    </rPh>
    <rPh sb="2" eb="3">
      <t>バ</t>
    </rPh>
    <phoneticPr fontId="3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</si>
  <si>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3"/>
  </si>
  <si>
    <t>試合用具・備品</t>
    <rPh sb="0" eb="2">
      <t>シアイ</t>
    </rPh>
    <rPh sb="2" eb="4">
      <t>ヨウグ</t>
    </rPh>
    <rPh sb="5" eb="7">
      <t>ビヒン</t>
    </rPh>
    <phoneticPr fontId="3"/>
  </si>
  <si>
    <t>椎名（成東）</t>
    <rPh sb="0" eb="2">
      <t>シイナ</t>
    </rPh>
    <rPh sb="3" eb="5">
      <t>ナルトウ</t>
    </rPh>
    <phoneticPr fontId="3"/>
  </si>
  <si>
    <t>計量</t>
    <rPh sb="0" eb="2">
      <t>ケイリョウ</t>
    </rPh>
    <phoneticPr fontId="3"/>
  </si>
  <si>
    <t>７:50～8:30</t>
    <phoneticPr fontId="22"/>
  </si>
  <si>
    <t>監督・顧問会議（１F会議室）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22"/>
  </si>
  <si>
    <t>開会式</t>
    <rPh sb="0" eb="3">
      <t>カイカイシキ</t>
    </rPh>
    <phoneticPr fontId="22"/>
  </si>
  <si>
    <t>閉会式</t>
    <rPh sb="0" eb="3">
      <t>ヘイカイシキ</t>
    </rPh>
    <phoneticPr fontId="22"/>
  </si>
  <si>
    <t>男女団体形予選
得点方式</t>
    <rPh sb="0" eb="2">
      <t>ダンジョ</t>
    </rPh>
    <rPh sb="2" eb="4">
      <t>ダンタイ</t>
    </rPh>
    <rPh sb="4" eb="5">
      <t>カタ</t>
    </rPh>
    <rPh sb="5" eb="6">
      <t>ニンギョウ</t>
    </rPh>
    <rPh sb="8" eb="10">
      <t>トクテン</t>
    </rPh>
    <rPh sb="10" eb="12">
      <t>ホウシキ</t>
    </rPh>
    <phoneticPr fontId="22"/>
  </si>
  <si>
    <t>第１指定形</t>
    <rPh sb="0" eb="1">
      <t>ダイ</t>
    </rPh>
    <rPh sb="2" eb="4">
      <t>シテイ</t>
    </rPh>
    <rPh sb="4" eb="5">
      <t>カタ</t>
    </rPh>
    <phoneticPr fontId="22"/>
  </si>
  <si>
    <t>男女団体形決勝
得点方式</t>
    <rPh sb="0" eb="2">
      <t>ダンジョ</t>
    </rPh>
    <rPh sb="2" eb="4">
      <t>ダンタイ</t>
    </rPh>
    <rPh sb="4" eb="5">
      <t>カタ</t>
    </rPh>
    <rPh sb="5" eb="7">
      <t>ケッショウ</t>
    </rPh>
    <phoneticPr fontId="22"/>
  </si>
  <si>
    <t>女団8</t>
    <rPh sb="0" eb="1">
      <t>オンナ</t>
    </rPh>
    <rPh sb="1" eb="2">
      <t>ダン</t>
    </rPh>
    <phoneticPr fontId="22"/>
  </si>
  <si>
    <t>自由形</t>
    <rPh sb="0" eb="3">
      <t>ジユウガタ</t>
    </rPh>
    <phoneticPr fontId="22"/>
  </si>
  <si>
    <t>２分間フル
８ポイント差</t>
    <rPh sb="1" eb="2">
      <t>フン</t>
    </rPh>
    <rPh sb="2" eb="3">
      <t>カン</t>
    </rPh>
    <rPh sb="12" eb="13">
      <t>サ</t>
    </rPh>
    <phoneticPr fontId="22"/>
  </si>
  <si>
    <t>第２指定形</t>
    <rPh sb="0" eb="1">
      <t>ダイ</t>
    </rPh>
    <rPh sb="2" eb="4">
      <t>シテイ</t>
    </rPh>
    <rPh sb="4" eb="5">
      <t>カタ</t>
    </rPh>
    <phoneticPr fontId="22"/>
  </si>
  <si>
    <t>１分半フル６ポイント差
初戦のチームは勝敗が決まってもすべて行う</t>
    <rPh sb="1" eb="2">
      <t>フン</t>
    </rPh>
    <rPh sb="2" eb="3">
      <t>ハン</t>
    </rPh>
    <rPh sb="10" eb="11">
      <t>サ</t>
    </rPh>
    <phoneticPr fontId="22"/>
  </si>
  <si>
    <t>計量場所</t>
    <rPh sb="0" eb="2">
      <t>ケイリョウ</t>
    </rPh>
    <rPh sb="2" eb="4">
      <t>バショ</t>
    </rPh>
    <phoneticPr fontId="3"/>
  </si>
  <si>
    <t>男子：１F更衣室　　　　女子：１F更衣室</t>
    <rPh sb="0" eb="2">
      <t>ダンシ</t>
    </rPh>
    <rPh sb="5" eb="8">
      <t>コウイシツ</t>
    </rPh>
    <rPh sb="12" eb="14">
      <t>ジョシ</t>
    </rPh>
    <rPh sb="17" eb="20">
      <t>コウイシツ</t>
    </rPh>
    <phoneticPr fontId="3"/>
  </si>
  <si>
    <t>ｺ-ﾄﾞ</t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</si>
  <si>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</si>
  <si>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</si>
  <si>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形名</t>
    <rPh sb="0" eb="1">
      <t>カタ</t>
    </rPh>
    <rPh sb="1" eb="2">
      <t>メイ</t>
    </rPh>
    <phoneticPr fontId="3"/>
  </si>
  <si>
    <t>ジオン</t>
    <phoneticPr fontId="3"/>
  </si>
  <si>
    <t>バッサイダイ</t>
    <phoneticPr fontId="3"/>
  </si>
  <si>
    <t>セーパイ</t>
    <phoneticPr fontId="3"/>
  </si>
  <si>
    <t>カンクウダイ</t>
    <phoneticPr fontId="3"/>
  </si>
  <si>
    <t>ｺ-ﾄﾞ</t>
    <phoneticPr fontId="3"/>
  </si>
  <si>
    <t>ｺ-ﾄﾞ</t>
    <phoneticPr fontId="3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</si>
  <si>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3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</si>
  <si>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3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</si>
  <si>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3"/>
  </si>
  <si>
    <t>船橋東</t>
    <rPh sb="0" eb="2">
      <t>フナバシ</t>
    </rPh>
    <rPh sb="2" eb="3">
      <t>ヒガシ</t>
    </rPh>
    <phoneticPr fontId="3"/>
  </si>
  <si>
    <t>清水</t>
    <rPh sb="0" eb="2">
      <t>シミズ</t>
    </rPh>
    <phoneticPr fontId="3"/>
  </si>
  <si>
    <t>優勝</t>
    <rPh sb="0" eb="2">
      <t>ユウショウ</t>
    </rPh>
    <phoneticPr fontId="3"/>
  </si>
  <si>
    <t>千葉南</t>
    <rPh sb="0" eb="2">
      <t>チバ</t>
    </rPh>
    <rPh sb="2" eb="3">
      <t>ミナミ</t>
    </rPh>
    <phoneticPr fontId="3"/>
  </si>
  <si>
    <t>ｺｰﾄﾞ</t>
    <phoneticPr fontId="3"/>
  </si>
  <si>
    <t>形名</t>
  </si>
  <si>
    <t>B</t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</si>
  <si>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</si>
  <si>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</si>
  <si>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A</t>
    <phoneticPr fontId="3"/>
  </si>
  <si>
    <t>①</t>
    <phoneticPr fontId="3"/>
  </si>
  <si>
    <t>④</t>
    <phoneticPr fontId="3"/>
  </si>
  <si>
    <t>③</t>
    <phoneticPr fontId="3"/>
  </si>
  <si>
    <t>②</t>
    <phoneticPr fontId="3"/>
  </si>
  <si>
    <t>成田北</t>
    <rPh sb="0" eb="2">
      <t>ナリタ</t>
    </rPh>
    <rPh sb="2" eb="3">
      <t>キタ</t>
    </rPh>
    <phoneticPr fontId="3"/>
  </si>
  <si>
    <t>市立銚子</t>
    <rPh sb="0" eb="2">
      <t>イチリツ</t>
    </rPh>
    <rPh sb="2" eb="4">
      <t>チョウシ</t>
    </rPh>
    <phoneticPr fontId="3"/>
  </si>
  <si>
    <t>C</t>
    <phoneticPr fontId="3"/>
  </si>
  <si>
    <t>選手名</t>
    <rPh sb="0" eb="3">
      <t>センシュメイ</t>
    </rPh>
    <phoneticPr fontId="3"/>
  </si>
  <si>
    <t>結果</t>
    <rPh sb="0" eb="2">
      <t>ケッカ</t>
    </rPh>
    <phoneticPr fontId="3"/>
  </si>
  <si>
    <t xml:space="preserve">  </t>
    <phoneticPr fontId="3"/>
  </si>
  <si>
    <t xml:space="preserve">  </t>
    <phoneticPr fontId="3"/>
  </si>
  <si>
    <t>個人形</t>
    <rPh sb="0" eb="2">
      <t>コジン</t>
    </rPh>
    <rPh sb="2" eb="3">
      <t>カタ</t>
    </rPh>
    <phoneticPr fontId="3"/>
  </si>
  <si>
    <t>優　勝</t>
    <rPh sb="0" eb="1">
      <t>ユウ</t>
    </rPh>
    <rPh sb="2" eb="3">
      <t>カツ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</si>
  <si>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</si>
  <si>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</si>
  <si>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</si>
  <si>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</si>
  <si>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</si>
  <si>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</si>
  <si>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</si>
  <si>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</si>
  <si>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－６１㎏</t>
    <phoneticPr fontId="3"/>
  </si>
  <si>
    <t xml:space="preserve">  </t>
    <phoneticPr fontId="3"/>
  </si>
  <si>
    <t>－６８㎏</t>
    <phoneticPr fontId="3"/>
  </si>
  <si>
    <t>団体形</t>
    <rPh sb="0" eb="2">
      <t>ダンタイ</t>
    </rPh>
    <rPh sb="2" eb="3">
      <t>カタ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</si>
  <si>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</si>
  <si>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</si>
  <si>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</si>
  <si>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</si>
  <si>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</si>
  <si>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</si>
  <si>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</si>
  <si>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</si>
  <si>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</si>
  <si>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</si>
  <si>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男子</t>
    <phoneticPr fontId="3"/>
  </si>
  <si>
    <t xml:space="preserve">  </t>
    <phoneticPr fontId="3"/>
  </si>
  <si>
    <t xml:space="preserve">  </t>
    <phoneticPr fontId="3"/>
  </si>
  <si>
    <t>－５３㎏</t>
    <phoneticPr fontId="3"/>
  </si>
  <si>
    <t>－５９㎏</t>
    <phoneticPr fontId="3"/>
  </si>
  <si>
    <t>＋５９㎏</t>
    <phoneticPr fontId="3"/>
  </si>
  <si>
    <t>女子</t>
    <phoneticPr fontId="3"/>
  </si>
  <si>
    <t>（公財）千葉県体育協会</t>
    <rPh sb="1" eb="2">
      <t>オオヤケ</t>
    </rPh>
    <rPh sb="2" eb="3">
      <t>ザイ</t>
    </rPh>
    <phoneticPr fontId="3"/>
  </si>
  <si>
    <t>（公財）千葉県体育協会</t>
    <rPh sb="1" eb="2">
      <t>コウ</t>
    </rPh>
    <rPh sb="2" eb="3">
      <t>ザイ</t>
    </rPh>
    <rPh sb="4" eb="5">
      <t>セン</t>
    </rPh>
    <rPh sb="5" eb="6">
      <t>ハ</t>
    </rPh>
    <rPh sb="6" eb="7">
      <t>ケン</t>
    </rPh>
    <rPh sb="7" eb="8">
      <t>カラダ</t>
    </rPh>
    <rPh sb="8" eb="9">
      <t>イク</t>
    </rPh>
    <rPh sb="9" eb="10">
      <t>キョウ</t>
    </rPh>
    <rPh sb="10" eb="11">
      <t>カイ</t>
    </rPh>
    <phoneticPr fontId="3"/>
  </si>
  <si>
    <t>令和２元年 １ １ 月 ７ 日 （土） ～８ 日 （日）</t>
    <rPh sb="0" eb="2">
      <t>レイワ</t>
    </rPh>
    <rPh sb="3" eb="5">
      <t>ガンネン</t>
    </rPh>
    <rPh sb="10" eb="11">
      <t>ツキ</t>
    </rPh>
    <rPh sb="14" eb="15">
      <t>ニチ</t>
    </rPh>
    <rPh sb="17" eb="18">
      <t>ド</t>
    </rPh>
    <rPh sb="23" eb="24">
      <t>ニチ</t>
    </rPh>
    <rPh sb="26" eb="27">
      <t>ニチ</t>
    </rPh>
    <phoneticPr fontId="3"/>
  </si>
  <si>
    <t>コード</t>
    <phoneticPr fontId="3"/>
  </si>
  <si>
    <t>成東</t>
    <rPh sb="0" eb="1">
      <t>ナ</t>
    </rPh>
    <rPh sb="1" eb="2">
      <t>トウ</t>
    </rPh>
    <phoneticPr fontId="3"/>
  </si>
  <si>
    <t>西武台</t>
    <rPh sb="0" eb="2">
      <t>セイブ</t>
    </rPh>
    <rPh sb="2" eb="3">
      <t>ダイ</t>
    </rPh>
    <phoneticPr fontId="3"/>
  </si>
  <si>
    <t>武内　彩香</t>
    <rPh sb="0" eb="2">
      <t>タケウチ</t>
    </rPh>
    <rPh sb="3" eb="4">
      <t>アヤ</t>
    </rPh>
    <rPh sb="4" eb="5">
      <t>カ</t>
    </rPh>
    <phoneticPr fontId="2"/>
  </si>
  <si>
    <t>増田　望華</t>
  </si>
  <si>
    <t>田中　翔瑛</t>
  </si>
  <si>
    <t>大野　翼</t>
  </si>
  <si>
    <t>向後　亮佑</t>
  </si>
  <si>
    <t>伊藤　壱耕</t>
  </si>
  <si>
    <t>須賀田　華弥</t>
    <rPh sb="0" eb="3">
      <t>スガタ</t>
    </rPh>
    <rPh sb="4" eb="5">
      <t>カ</t>
    </rPh>
    <rPh sb="5" eb="6">
      <t>ヤ</t>
    </rPh>
    <phoneticPr fontId="1"/>
  </si>
  <si>
    <t>㠀田　杏</t>
    <rPh sb="1" eb="2">
      <t>タ</t>
    </rPh>
    <rPh sb="3" eb="4">
      <t>アン</t>
    </rPh>
    <phoneticPr fontId="1"/>
  </si>
  <si>
    <t>倉持　美優花</t>
    <rPh sb="0" eb="2">
      <t>クラモチ</t>
    </rPh>
    <rPh sb="3" eb="4">
      <t>ミ</t>
    </rPh>
    <rPh sb="4" eb="5">
      <t>ユウ</t>
    </rPh>
    <rPh sb="5" eb="6">
      <t>ハナ</t>
    </rPh>
    <phoneticPr fontId="1"/>
  </si>
  <si>
    <t>岡田　朝</t>
    <rPh sb="0" eb="2">
      <t>オカダ</t>
    </rPh>
    <rPh sb="3" eb="4">
      <t>アサ</t>
    </rPh>
    <phoneticPr fontId="1"/>
  </si>
  <si>
    <t>須藤　柊生</t>
    <rPh sb="0" eb="2">
      <t>スドウ</t>
    </rPh>
    <rPh sb="3" eb="4">
      <t>ヒイラギ</t>
    </rPh>
    <rPh sb="4" eb="5">
      <t>イ</t>
    </rPh>
    <phoneticPr fontId="1"/>
  </si>
  <si>
    <t>藤田　ゆき</t>
    <rPh sb="0" eb="2">
      <t>フジタ</t>
    </rPh>
    <phoneticPr fontId="1"/>
  </si>
  <si>
    <t>邉見　羽琉</t>
    <rPh sb="0" eb="2">
      <t>ヘンミ</t>
    </rPh>
    <rPh sb="3" eb="4">
      <t>ハネ</t>
    </rPh>
    <rPh sb="4" eb="5">
      <t>ル</t>
    </rPh>
    <phoneticPr fontId="1"/>
  </si>
  <si>
    <t>林　柚来</t>
    <rPh sb="0" eb="1">
      <t>ハヤシ</t>
    </rPh>
    <rPh sb="2" eb="3">
      <t>ユズ</t>
    </rPh>
    <rPh sb="3" eb="4">
      <t>ライ</t>
    </rPh>
    <phoneticPr fontId="1"/>
  </si>
  <si>
    <t>御前　　　晴</t>
  </si>
  <si>
    <t>山中　悠聖</t>
    <rPh sb="0" eb="2">
      <t>ヤマナカ</t>
    </rPh>
    <rPh sb="3" eb="5">
      <t>ユウセイ</t>
    </rPh>
    <phoneticPr fontId="1"/>
  </si>
  <si>
    <t>乃万博太郎</t>
  </si>
  <si>
    <t>深山悠太</t>
    <rPh sb="0" eb="2">
      <t>ミヤマ</t>
    </rPh>
    <rPh sb="2" eb="4">
      <t>ユウタ</t>
    </rPh>
    <phoneticPr fontId="1"/>
  </si>
  <si>
    <t>五十嵐　真</t>
    <rPh sb="0" eb="3">
      <t>イガラシ</t>
    </rPh>
    <rPh sb="4" eb="5">
      <t>マコト</t>
    </rPh>
    <phoneticPr fontId="1"/>
  </si>
  <si>
    <t>粕谷　慶人</t>
    <rPh sb="0" eb="2">
      <t>カスヤ</t>
    </rPh>
    <rPh sb="3" eb="4">
      <t>ケイ</t>
    </rPh>
    <rPh sb="4" eb="5">
      <t>ヒト</t>
    </rPh>
    <phoneticPr fontId="1"/>
  </si>
  <si>
    <t>小松　凜</t>
    <rPh sb="0" eb="2">
      <t>コマツ</t>
    </rPh>
    <rPh sb="3" eb="4">
      <t>リン</t>
    </rPh>
    <phoneticPr fontId="1"/>
  </si>
  <si>
    <t>吉田　蒼生</t>
    <rPh sb="0" eb="2">
      <t>ヨシダ</t>
    </rPh>
    <rPh sb="3" eb="4">
      <t>アオ</t>
    </rPh>
    <rPh sb="4" eb="5">
      <t>イ</t>
    </rPh>
    <phoneticPr fontId="1"/>
  </si>
  <si>
    <t>福富　将崇</t>
    <rPh sb="0" eb="2">
      <t>フクトミ</t>
    </rPh>
    <rPh sb="3" eb="4">
      <t>ショウ</t>
    </rPh>
    <rPh sb="4" eb="5">
      <t>タカシ</t>
    </rPh>
    <phoneticPr fontId="1"/>
  </si>
  <si>
    <t>十河　宏太朗</t>
    <rPh sb="0" eb="2">
      <t>ソゴウ</t>
    </rPh>
    <rPh sb="3" eb="6">
      <t>コウタロウ</t>
    </rPh>
    <phoneticPr fontId="1"/>
  </si>
  <si>
    <t>細貝　歓太</t>
    <rPh sb="0" eb="2">
      <t>ホソガイ</t>
    </rPh>
    <rPh sb="3" eb="5">
      <t>カンタ</t>
    </rPh>
    <phoneticPr fontId="1"/>
  </si>
  <si>
    <t>野中　椋介</t>
    <rPh sb="0" eb="2">
      <t>ノナカ</t>
    </rPh>
    <rPh sb="3" eb="5">
      <t>リョウスケ</t>
    </rPh>
    <phoneticPr fontId="1"/>
  </si>
  <si>
    <t>吉松　咲奈</t>
    <rPh sb="0" eb="2">
      <t>ヨシマツ</t>
    </rPh>
    <rPh sb="3" eb="5">
      <t>サナ</t>
    </rPh>
    <phoneticPr fontId="1"/>
  </si>
  <si>
    <t>河野　遥</t>
    <rPh sb="0" eb="2">
      <t>カワノ</t>
    </rPh>
    <rPh sb="3" eb="4">
      <t>ハル</t>
    </rPh>
    <phoneticPr fontId="1"/>
  </si>
  <si>
    <t>甲賀　響</t>
    <rPh sb="0" eb="2">
      <t>コウガ</t>
    </rPh>
    <rPh sb="3" eb="4">
      <t>ヒビキ</t>
    </rPh>
    <phoneticPr fontId="1"/>
  </si>
  <si>
    <t>吉田　大晟</t>
    <rPh sb="0" eb="2">
      <t>ヨシダ</t>
    </rPh>
    <rPh sb="3" eb="5">
      <t>タイセイ</t>
    </rPh>
    <phoneticPr fontId="1"/>
  </si>
  <si>
    <t>浦　千聖</t>
    <rPh sb="0" eb="1">
      <t>ウラ</t>
    </rPh>
    <rPh sb="2" eb="3">
      <t>チ</t>
    </rPh>
    <rPh sb="3" eb="4">
      <t>セイ</t>
    </rPh>
    <phoneticPr fontId="1"/>
  </si>
  <si>
    <t>中野　愛深</t>
    <rPh sb="0" eb="2">
      <t>ナカノ</t>
    </rPh>
    <rPh sb="3" eb="4">
      <t>アイ</t>
    </rPh>
    <rPh sb="4" eb="5">
      <t>ミ</t>
    </rPh>
    <phoneticPr fontId="1"/>
  </si>
  <si>
    <t>山田　眞之</t>
    <rPh sb="0" eb="2">
      <t>ヤマダ</t>
    </rPh>
    <rPh sb="3" eb="4">
      <t>マコト</t>
    </rPh>
    <rPh sb="4" eb="5">
      <t>ユキ</t>
    </rPh>
    <phoneticPr fontId="1"/>
  </si>
  <si>
    <t>沼口　未実</t>
    <rPh sb="0" eb="2">
      <t>ヌマグチ</t>
    </rPh>
    <rPh sb="3" eb="4">
      <t>ミ</t>
    </rPh>
    <rPh sb="4" eb="5">
      <t>ジツ</t>
    </rPh>
    <phoneticPr fontId="1"/>
  </si>
  <si>
    <t>小泉　愛子</t>
    <rPh sb="0" eb="2">
      <t>コイズミ</t>
    </rPh>
    <rPh sb="3" eb="5">
      <t>アイコ</t>
    </rPh>
    <phoneticPr fontId="1"/>
  </si>
  <si>
    <t>吉村　仁</t>
    <rPh sb="0" eb="2">
      <t>ヨシムラ</t>
    </rPh>
    <rPh sb="3" eb="4">
      <t>ジン</t>
    </rPh>
    <phoneticPr fontId="1"/>
  </si>
  <si>
    <t>市村　珀</t>
    <rPh sb="0" eb="2">
      <t>イチムラ</t>
    </rPh>
    <rPh sb="3" eb="4">
      <t>ハク</t>
    </rPh>
    <phoneticPr fontId="2"/>
  </si>
  <si>
    <t>高橋　玖宇</t>
    <rPh sb="0" eb="2">
      <t>タカハシ</t>
    </rPh>
    <rPh sb="3" eb="4">
      <t>ク</t>
    </rPh>
    <rPh sb="4" eb="5">
      <t>ウ</t>
    </rPh>
    <phoneticPr fontId="1"/>
  </si>
  <si>
    <t>岡林　青空</t>
    <rPh sb="0" eb="2">
      <t>オカバヤシ</t>
    </rPh>
    <rPh sb="3" eb="4">
      <t>アオ</t>
    </rPh>
    <rPh sb="4" eb="5">
      <t>ソラ</t>
    </rPh>
    <phoneticPr fontId="2"/>
  </si>
  <si>
    <t>今吉　翔琉</t>
  </si>
  <si>
    <t>齊藤　凪咲</t>
    <rPh sb="0" eb="2">
      <t>サイトウ</t>
    </rPh>
    <rPh sb="3" eb="4">
      <t>ナギ</t>
    </rPh>
    <rPh sb="4" eb="5">
      <t>サ</t>
    </rPh>
    <phoneticPr fontId="13"/>
  </si>
  <si>
    <t>望月　菜々子</t>
    <rPh sb="0" eb="2">
      <t>モチヅキ</t>
    </rPh>
    <rPh sb="3" eb="6">
      <t>ナナコ</t>
    </rPh>
    <phoneticPr fontId="16"/>
  </si>
  <si>
    <t>飯田　ゆず</t>
    <rPh sb="0" eb="2">
      <t>イイダ</t>
    </rPh>
    <phoneticPr fontId="2"/>
  </si>
  <si>
    <t>向後　芽衣</t>
    <rPh sb="0" eb="2">
      <t>コウゴ</t>
    </rPh>
    <rPh sb="3" eb="5">
      <t>メイ</t>
    </rPh>
    <phoneticPr fontId="2"/>
  </si>
  <si>
    <t>米山　薫</t>
    <rPh sb="0" eb="2">
      <t>ヨネヤマ</t>
    </rPh>
    <rPh sb="3" eb="4">
      <t>カオル</t>
    </rPh>
    <phoneticPr fontId="1"/>
  </si>
  <si>
    <t>栁田　紗希</t>
    <rPh sb="0" eb="1">
      <t>ヤナギ</t>
    </rPh>
    <rPh sb="1" eb="2">
      <t>タ</t>
    </rPh>
    <rPh sb="3" eb="4">
      <t>サ</t>
    </rPh>
    <rPh sb="4" eb="5">
      <t>キ</t>
    </rPh>
    <phoneticPr fontId="1"/>
  </si>
  <si>
    <t>木村　知生</t>
    <rPh sb="0" eb="2">
      <t>キムラ</t>
    </rPh>
    <rPh sb="3" eb="5">
      <t>チセイ</t>
    </rPh>
    <phoneticPr fontId="1"/>
  </si>
  <si>
    <t>齊藤　朝花</t>
    <rPh sb="0" eb="2">
      <t>サイトウ</t>
    </rPh>
    <rPh sb="3" eb="4">
      <t>アサ</t>
    </rPh>
    <rPh sb="4" eb="5">
      <t>ハナ</t>
    </rPh>
    <phoneticPr fontId="1"/>
  </si>
  <si>
    <t>金子　京太郎</t>
    <rPh sb="0" eb="2">
      <t>カネコ</t>
    </rPh>
    <rPh sb="3" eb="6">
      <t>キョウタロウ</t>
    </rPh>
    <phoneticPr fontId="1"/>
  </si>
  <si>
    <t>大林　茉央</t>
    <rPh sb="0" eb="2">
      <t>オオバヤシ</t>
    </rPh>
    <rPh sb="3" eb="5">
      <t>マオ</t>
    </rPh>
    <phoneticPr fontId="1"/>
  </si>
  <si>
    <t>花上　友梨</t>
    <rPh sb="0" eb="1">
      <t>ハナ</t>
    </rPh>
    <rPh sb="1" eb="2">
      <t>ウエ</t>
    </rPh>
    <rPh sb="3" eb="5">
      <t>ユリ</t>
    </rPh>
    <phoneticPr fontId="1"/>
  </si>
  <si>
    <t>酒井　渓吾</t>
    <rPh sb="0" eb="2">
      <t>サカイ</t>
    </rPh>
    <rPh sb="3" eb="4">
      <t>タニ</t>
    </rPh>
    <rPh sb="4" eb="5">
      <t>ワ</t>
    </rPh>
    <phoneticPr fontId="1"/>
  </si>
  <si>
    <t>柴野　新大</t>
    <rPh sb="0" eb="2">
      <t>シバノ</t>
    </rPh>
    <rPh sb="3" eb="4">
      <t>アタラ</t>
    </rPh>
    <rPh sb="4" eb="5">
      <t>ダイ</t>
    </rPh>
    <phoneticPr fontId="1"/>
  </si>
  <si>
    <t>大髙　宝来</t>
    <rPh sb="0" eb="1">
      <t>ダイ</t>
    </rPh>
    <rPh sb="1" eb="2">
      <t>ダカイ</t>
    </rPh>
    <rPh sb="3" eb="5">
      <t>ホウライ</t>
    </rPh>
    <phoneticPr fontId="1"/>
  </si>
  <si>
    <t>関　ちづる</t>
    <rPh sb="0" eb="1">
      <t>セキ</t>
    </rPh>
    <phoneticPr fontId="1"/>
  </si>
  <si>
    <r>
      <t>矢田　明日</t>
    </r>
    <r>
      <rPr>
        <b/>
        <sz val="11"/>
        <color theme="1"/>
        <rFont val="PMingLiU-ExtB"/>
        <family val="3"/>
        <charset val="134"/>
      </rPr>
      <t>𨾣</t>
    </r>
    <rPh sb="0" eb="2">
      <t>ヤダ</t>
    </rPh>
    <rPh sb="3" eb="5">
      <t>アス</t>
    </rPh>
    <phoneticPr fontId="1"/>
  </si>
  <si>
    <t>臼本百花</t>
    <rPh sb="0" eb="1">
      <t>ウス</t>
    </rPh>
    <rPh sb="1" eb="2">
      <t>モト</t>
    </rPh>
    <rPh sb="2" eb="4">
      <t>モモカ</t>
    </rPh>
    <phoneticPr fontId="1"/>
  </si>
  <si>
    <t>長沼遙月</t>
    <rPh sb="0" eb="2">
      <t>ナガヌマ</t>
    </rPh>
    <rPh sb="2" eb="4">
      <t>ハヅキ</t>
    </rPh>
    <phoneticPr fontId="1"/>
  </si>
  <si>
    <t>大野　美桜</t>
    <rPh sb="0" eb="2">
      <t>オオノ</t>
    </rPh>
    <rPh sb="3" eb="4">
      <t>ウツク</t>
    </rPh>
    <rPh sb="4" eb="5">
      <t>サクラ</t>
    </rPh>
    <phoneticPr fontId="3"/>
  </si>
  <si>
    <t>及川　領道</t>
    <rPh sb="0" eb="2">
      <t>オイカワ</t>
    </rPh>
    <rPh sb="3" eb="4">
      <t>リョウ</t>
    </rPh>
    <rPh sb="4" eb="5">
      <t>ミチ</t>
    </rPh>
    <phoneticPr fontId="1"/>
  </si>
  <si>
    <t>深山　悠太</t>
    <rPh sb="0" eb="2">
      <t>ミヤマ</t>
    </rPh>
    <rPh sb="3" eb="5">
      <t>ユウタ</t>
    </rPh>
    <phoneticPr fontId="1"/>
  </si>
  <si>
    <t>長澤　慧</t>
    <rPh sb="0" eb="2">
      <t>ナガサワ</t>
    </rPh>
    <rPh sb="3" eb="4">
      <t>サトシ</t>
    </rPh>
    <phoneticPr fontId="1"/>
  </si>
  <si>
    <t>永野伊緒里</t>
    <rPh sb="0" eb="2">
      <t>ナガノ</t>
    </rPh>
    <rPh sb="2" eb="3">
      <t>イ</t>
    </rPh>
    <rPh sb="3" eb="4">
      <t>オ</t>
    </rPh>
    <rPh sb="4" eb="5">
      <t>リ</t>
    </rPh>
    <phoneticPr fontId="1"/>
  </si>
  <si>
    <t>神原穂乃香</t>
    <rPh sb="0" eb="2">
      <t>カンバラ</t>
    </rPh>
    <rPh sb="2" eb="5">
      <t>ホノカ</t>
    </rPh>
    <phoneticPr fontId="1"/>
  </si>
  <si>
    <t>磯見健太</t>
    <rPh sb="0" eb="2">
      <t>イソミ</t>
    </rPh>
    <rPh sb="2" eb="4">
      <t>ケンタ</t>
    </rPh>
    <phoneticPr fontId="1"/>
  </si>
  <si>
    <t>髙橋陸</t>
    <rPh sb="0" eb="2">
      <t>タカハシ</t>
    </rPh>
    <rPh sb="2" eb="3">
      <t>リク</t>
    </rPh>
    <phoneticPr fontId="1"/>
  </si>
  <si>
    <t>藤川優奈</t>
    <rPh sb="0" eb="2">
      <t>フジカワ</t>
    </rPh>
    <rPh sb="2" eb="4">
      <t>ユウナ</t>
    </rPh>
    <phoneticPr fontId="1"/>
  </si>
  <si>
    <t>中村　比呂</t>
    <rPh sb="0" eb="2">
      <t>ナカムラ</t>
    </rPh>
    <rPh sb="3" eb="5">
      <t>ヒロ</t>
    </rPh>
    <phoneticPr fontId="1"/>
  </si>
  <si>
    <t>麻生　華土</t>
    <rPh sb="0" eb="2">
      <t>アソウ</t>
    </rPh>
    <rPh sb="3" eb="4">
      <t>ハナ</t>
    </rPh>
    <rPh sb="4" eb="5">
      <t>ト</t>
    </rPh>
    <phoneticPr fontId="1"/>
  </si>
  <si>
    <t>林　佑夏</t>
    <rPh sb="0" eb="1">
      <t>ハヤシ</t>
    </rPh>
    <rPh sb="2" eb="3">
      <t>ユウ</t>
    </rPh>
    <rPh sb="3" eb="4">
      <t>ナツ</t>
    </rPh>
    <phoneticPr fontId="1"/>
  </si>
  <si>
    <t>添田　理沙</t>
    <rPh sb="0" eb="2">
      <t>ソエダ</t>
    </rPh>
    <rPh sb="3" eb="5">
      <t>リサ</t>
    </rPh>
    <phoneticPr fontId="1"/>
  </si>
  <si>
    <t>作田　誠也</t>
    <rPh sb="0" eb="2">
      <t>サクタ</t>
    </rPh>
    <rPh sb="3" eb="5">
      <t>セイヤ</t>
    </rPh>
    <phoneticPr fontId="1"/>
  </si>
  <si>
    <t>戸澤　優希</t>
    <rPh sb="0" eb="2">
      <t>トザワ</t>
    </rPh>
    <rPh sb="3" eb="5">
      <t>ユウキ</t>
    </rPh>
    <phoneticPr fontId="1"/>
  </si>
  <si>
    <t>平野　慶太郎</t>
    <rPh sb="0" eb="2">
      <t>ヒラノ</t>
    </rPh>
    <rPh sb="3" eb="6">
      <t>ケイタロウ</t>
    </rPh>
    <phoneticPr fontId="1"/>
  </si>
  <si>
    <t>高司　龍聖</t>
    <rPh sb="0" eb="2">
      <t>タカジ</t>
    </rPh>
    <rPh sb="3" eb="4">
      <t>リュウ</t>
    </rPh>
    <rPh sb="4" eb="5">
      <t>セイ</t>
    </rPh>
    <phoneticPr fontId="1"/>
  </si>
  <si>
    <t>作田　直也</t>
    <rPh sb="0" eb="2">
      <t>サクタ</t>
    </rPh>
    <rPh sb="3" eb="5">
      <t>ナオヤ</t>
    </rPh>
    <phoneticPr fontId="1"/>
  </si>
  <si>
    <t>二瓶　乃愛</t>
    <rPh sb="0" eb="2">
      <t>ニヘイ</t>
    </rPh>
    <rPh sb="3" eb="4">
      <t>ノ</t>
    </rPh>
    <rPh sb="4" eb="5">
      <t>アイ</t>
    </rPh>
    <phoneticPr fontId="1"/>
  </si>
  <si>
    <t>中村　野乃</t>
    <rPh sb="0" eb="2">
      <t>ナカムラ</t>
    </rPh>
    <rPh sb="3" eb="5">
      <t>ノノ</t>
    </rPh>
    <phoneticPr fontId="1"/>
  </si>
  <si>
    <t>塚川　文香</t>
  </si>
  <si>
    <t>田中千絢</t>
  </si>
  <si>
    <t>花澤　そら</t>
  </si>
  <si>
    <t>渡邉　寿々花</t>
  </si>
  <si>
    <t>県①</t>
    <rPh sb="0" eb="1">
      <t>ケン</t>
    </rPh>
    <phoneticPr fontId="3"/>
  </si>
  <si>
    <t>県②</t>
    <rPh sb="0" eb="1">
      <t>ケン</t>
    </rPh>
    <phoneticPr fontId="3"/>
  </si>
  <si>
    <t>県③</t>
    <rPh sb="0" eb="1">
      <t>ケン</t>
    </rPh>
    <phoneticPr fontId="3"/>
  </si>
  <si>
    <t>徳永　愛心</t>
    <rPh sb="0" eb="2">
      <t>トクナガ</t>
    </rPh>
    <rPh sb="3" eb="5">
      <t>アイシン</t>
    </rPh>
    <phoneticPr fontId="1"/>
  </si>
  <si>
    <t>Tatami1</t>
    <phoneticPr fontId="3"/>
  </si>
  <si>
    <t>Tatami2</t>
    <phoneticPr fontId="3"/>
  </si>
  <si>
    <t>Tatami3</t>
    <phoneticPr fontId="3"/>
  </si>
  <si>
    <t>Tatami4</t>
    <phoneticPr fontId="3"/>
  </si>
  <si>
    <t>小綱　章仁</t>
  </si>
  <si>
    <t>大谷　瑞貴</t>
  </si>
  <si>
    <t>瀧　健吾</t>
  </si>
  <si>
    <t>藤川　泰知</t>
  </si>
  <si>
    <t>石橋　　樹</t>
  </si>
  <si>
    <t>宮内　崇多</t>
  </si>
  <si>
    <t>北　莉暢</t>
  </si>
  <si>
    <t>鈴木　健生</t>
  </si>
  <si>
    <t>石川　泰智</t>
    <phoneticPr fontId="3"/>
  </si>
  <si>
    <t>御前　晴</t>
    <phoneticPr fontId="3"/>
  </si>
  <si>
    <t>①</t>
    <phoneticPr fontId="3"/>
  </si>
  <si>
    <t>③</t>
    <phoneticPr fontId="3"/>
  </si>
  <si>
    <t>②</t>
    <phoneticPr fontId="3"/>
  </si>
  <si>
    <t>④</t>
    <phoneticPr fontId="3"/>
  </si>
  <si>
    <t>コード</t>
    <phoneticPr fontId="3"/>
  </si>
  <si>
    <t>※</t>
    <phoneticPr fontId="3"/>
  </si>
  <si>
    <t>全国推薦</t>
    <rPh sb="0" eb="2">
      <t>ゼンコク</t>
    </rPh>
    <rPh sb="2" eb="4">
      <t>スイセン</t>
    </rPh>
    <phoneticPr fontId="3"/>
  </si>
  <si>
    <t>德光　龍</t>
    <rPh sb="0" eb="2">
      <t>トクミツ</t>
    </rPh>
    <rPh sb="3" eb="4">
      <t>リュウ</t>
    </rPh>
    <phoneticPr fontId="1"/>
  </si>
  <si>
    <t>黄木　勇人</t>
    <rPh sb="0" eb="2">
      <t>オオキ</t>
    </rPh>
    <rPh sb="3" eb="4">
      <t>ユウ</t>
    </rPh>
    <rPh sb="4" eb="5">
      <t>ジン</t>
    </rPh>
    <phoneticPr fontId="1"/>
  </si>
  <si>
    <t>県①</t>
    <rPh sb="0" eb="1">
      <t>ケン</t>
    </rPh>
    <phoneticPr fontId="3"/>
  </si>
  <si>
    <t>県②</t>
    <rPh sb="0" eb="1">
      <t>ケン</t>
    </rPh>
    <phoneticPr fontId="3"/>
  </si>
  <si>
    <t>県④</t>
    <rPh sb="0" eb="1">
      <t>ケン</t>
    </rPh>
    <phoneticPr fontId="3"/>
  </si>
  <si>
    <t>男子団体形予選（上位４チ－ム決勝）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</si>
  <si>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県③</t>
    <rPh sb="0" eb="1">
      <t>ケン</t>
    </rPh>
    <phoneticPr fontId="3"/>
  </si>
  <si>
    <t>男子　－６１ｋｇ級</t>
    <rPh sb="0" eb="2">
      <t>ダンシ</t>
    </rPh>
    <rPh sb="8" eb="9">
      <t>キュウ</t>
    </rPh>
    <phoneticPr fontId="2"/>
  </si>
  <si>
    <t>男子　－５５ｋｇ級</t>
  </si>
  <si>
    <t>男子　－６８ｋｇ級</t>
    <rPh sb="0" eb="2">
      <t>ダンシ</t>
    </rPh>
    <rPh sb="8" eb="9">
      <t>キュウ</t>
    </rPh>
    <phoneticPr fontId="2"/>
  </si>
  <si>
    <t>男子　－７６ｋｇ級</t>
    <rPh sb="0" eb="2">
      <t>ダンシ</t>
    </rPh>
    <rPh sb="8" eb="9">
      <t>キュウ</t>
    </rPh>
    <phoneticPr fontId="2"/>
  </si>
  <si>
    <t>男子　＋７６ｋｇ級</t>
    <rPh sb="0" eb="2">
      <t>ダンシ</t>
    </rPh>
    <rPh sb="8" eb="9">
      <t>キュウ</t>
    </rPh>
    <phoneticPr fontId="2"/>
  </si>
  <si>
    <t>女子　－４８ｋｇ級</t>
    <rPh sb="0" eb="2">
      <t>ジョシ</t>
    </rPh>
    <rPh sb="8" eb="9">
      <t>キュウ</t>
    </rPh>
    <phoneticPr fontId="2"/>
  </si>
  <si>
    <t>女子　－５３ｋｇ級</t>
    <rPh sb="0" eb="2">
      <t>ジョシ</t>
    </rPh>
    <rPh sb="8" eb="9">
      <t>キュウ</t>
    </rPh>
    <phoneticPr fontId="2"/>
  </si>
  <si>
    <t>女子　－５９ｋｇ級</t>
    <rPh sb="0" eb="2">
      <t>ジョシ</t>
    </rPh>
    <rPh sb="8" eb="9">
      <t>キュウ</t>
    </rPh>
    <phoneticPr fontId="2"/>
  </si>
  <si>
    <t>女子　＋５９ｋｇ級</t>
    <rPh sb="0" eb="2">
      <t>ジョシ</t>
    </rPh>
    <rPh sb="8" eb="9">
      <t>キュウ</t>
    </rPh>
    <phoneticPr fontId="2"/>
  </si>
  <si>
    <t>地区②</t>
    <rPh sb="0" eb="2">
      <t>チク</t>
    </rPh>
    <phoneticPr fontId="3"/>
  </si>
  <si>
    <t>地区①</t>
    <rPh sb="0" eb="2">
      <t>チク</t>
    </rPh>
    <phoneticPr fontId="3"/>
  </si>
  <si>
    <t>杉村　光太郎</t>
    <rPh sb="0" eb="2">
      <t>スギムラ</t>
    </rPh>
    <rPh sb="3" eb="6">
      <t>コウタロウ</t>
    </rPh>
    <phoneticPr fontId="1"/>
  </si>
  <si>
    <t>市瀬　皇稀</t>
  </si>
  <si>
    <t>土井　裕太</t>
  </si>
  <si>
    <t>及川領道</t>
    <rPh sb="0" eb="2">
      <t>オイカワ</t>
    </rPh>
    <rPh sb="2" eb="3">
      <t>リョウ</t>
    </rPh>
    <rPh sb="3" eb="4">
      <t>ミチ</t>
    </rPh>
    <phoneticPr fontId="1"/>
  </si>
  <si>
    <t>佐野　義明</t>
    <phoneticPr fontId="3"/>
  </si>
  <si>
    <t>大島　孝太</t>
    <rPh sb="0" eb="2">
      <t>オオシマ</t>
    </rPh>
    <rPh sb="3" eb="4">
      <t>タカシ</t>
    </rPh>
    <rPh sb="4" eb="5">
      <t>フト</t>
    </rPh>
    <phoneticPr fontId="2"/>
  </si>
  <si>
    <t>髙橋　大和</t>
    <phoneticPr fontId="3"/>
  </si>
  <si>
    <t>見田　尊</t>
  </si>
  <si>
    <t>清水　悠斗</t>
    <rPh sb="0" eb="2">
      <t>シミズ</t>
    </rPh>
    <rPh sb="3" eb="4">
      <t>ユウ</t>
    </rPh>
    <rPh sb="4" eb="5">
      <t>ト</t>
    </rPh>
    <phoneticPr fontId="2"/>
  </si>
  <si>
    <t>吉澤　茉羽奈</t>
  </si>
  <si>
    <t>髙木　妃向</t>
  </si>
  <si>
    <t>山本桃夏</t>
  </si>
  <si>
    <t>鎌形　祕和</t>
  </si>
  <si>
    <t>市川　志</t>
  </si>
  <si>
    <t>水止　彩乃</t>
  </si>
  <si>
    <t>岡本　依央理</t>
  </si>
  <si>
    <t>宇都宮　凛</t>
    <phoneticPr fontId="3"/>
  </si>
  <si>
    <t>倉持　美優花</t>
  </si>
  <si>
    <t>日向七海</t>
  </si>
  <si>
    <t>波多野　華凛</t>
    <phoneticPr fontId="3"/>
  </si>
  <si>
    <t>石井　奏音</t>
    <phoneticPr fontId="3"/>
  </si>
  <si>
    <t>男子個人形１ラウンド（各Tatami上位４名２ラウンドへ）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</si>
  <si>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②</t>
    <phoneticPr fontId="3"/>
  </si>
  <si>
    <t>女子個人形第１ラウンド（各Tatami上位４名２ラウンドへ）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</si>
  <si>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男子個人形1ラウンド</t>
    <rPh sb="0" eb="2">
      <t>ダンシ</t>
    </rPh>
    <rPh sb="2" eb="4">
      <t>コジン</t>
    </rPh>
    <rPh sb="4" eb="5">
      <t>カタ</t>
    </rPh>
    <phoneticPr fontId="22"/>
  </si>
  <si>
    <t>7:45～8:45</t>
    <phoneticPr fontId="22"/>
  </si>
  <si>
    <t>9：30～10：10</t>
    <phoneticPr fontId="22"/>
  </si>
  <si>
    <t>女子個人形1ラウンド</t>
    <rPh sb="0" eb="2">
      <t>ジョシ</t>
    </rPh>
    <rPh sb="2" eb="4">
      <t>コジン</t>
    </rPh>
    <rPh sb="4" eb="5">
      <t>カタ</t>
    </rPh>
    <phoneticPr fontId="22"/>
  </si>
  <si>
    <t>10：10～10：50</t>
    <phoneticPr fontId="22"/>
  </si>
  <si>
    <t>男女個人形2ラウンド</t>
    <rPh sb="0" eb="2">
      <t>ダンジョ</t>
    </rPh>
    <rPh sb="2" eb="4">
      <t>コジン</t>
    </rPh>
    <rPh sb="4" eb="5">
      <t>カタ</t>
    </rPh>
    <phoneticPr fontId="3"/>
  </si>
  <si>
    <t>男女個人形3ラウンド</t>
    <rPh sb="0" eb="2">
      <t>ダンジョ</t>
    </rPh>
    <rPh sb="2" eb="4">
      <t>コジン</t>
    </rPh>
    <rPh sb="4" eb="5">
      <t>カタ</t>
    </rPh>
    <phoneticPr fontId="3"/>
  </si>
  <si>
    <t>男女個人形メダルマッチ</t>
    <rPh sb="0" eb="2">
      <t>ダンジョ</t>
    </rPh>
    <rPh sb="2" eb="4">
      <t>コジン</t>
    </rPh>
    <rPh sb="4" eb="5">
      <t>カタ</t>
    </rPh>
    <phoneticPr fontId="3"/>
  </si>
  <si>
    <t>10：50～11：30</t>
    <phoneticPr fontId="3"/>
  </si>
  <si>
    <t>11：30～12：10</t>
    <phoneticPr fontId="3"/>
  </si>
  <si>
    <t>12：10～12：30</t>
    <phoneticPr fontId="3"/>
  </si>
  <si>
    <t>男個7</t>
    <rPh sb="0" eb="1">
      <t>オトコ</t>
    </rPh>
    <rPh sb="1" eb="2">
      <t>コ</t>
    </rPh>
    <phoneticPr fontId="22"/>
  </si>
  <si>
    <t>男個8</t>
    <rPh sb="0" eb="1">
      <t>オトコ</t>
    </rPh>
    <rPh sb="1" eb="2">
      <t>コ</t>
    </rPh>
    <phoneticPr fontId="22"/>
  </si>
  <si>
    <t>女個8</t>
    <rPh sb="0" eb="1">
      <t>ジョ</t>
    </rPh>
    <rPh sb="1" eb="2">
      <t>コ</t>
    </rPh>
    <phoneticPr fontId="22"/>
  </si>
  <si>
    <t>女個8</t>
    <rPh sb="0" eb="1">
      <t>オンナ</t>
    </rPh>
    <rPh sb="1" eb="2">
      <t>コ</t>
    </rPh>
    <phoneticPr fontId="22"/>
  </si>
  <si>
    <t>自由形①</t>
    <rPh sb="0" eb="2">
      <t>ジユウ</t>
    </rPh>
    <rPh sb="2" eb="3">
      <t>カタ</t>
    </rPh>
    <phoneticPr fontId="3"/>
  </si>
  <si>
    <t>自由形②</t>
    <rPh sb="0" eb="2">
      <t>ジユウ</t>
    </rPh>
    <rPh sb="2" eb="3">
      <t>カタ</t>
    </rPh>
    <phoneticPr fontId="3"/>
  </si>
  <si>
    <t>男個2（5・6位決定）</t>
    <rPh sb="1" eb="2">
      <t>コ</t>
    </rPh>
    <rPh sb="7" eb="8">
      <t>イ</t>
    </rPh>
    <rPh sb="8" eb="10">
      <t>ケッテイ</t>
    </rPh>
    <phoneticPr fontId="3"/>
  </si>
  <si>
    <t>昼食60分（前半20分は練習しない）</t>
    <rPh sb="0" eb="2">
      <t>チュウショク</t>
    </rPh>
    <rPh sb="4" eb="5">
      <t>フン</t>
    </rPh>
    <rPh sb="6" eb="8">
      <t>ゼンハン</t>
    </rPh>
    <rPh sb="10" eb="11">
      <t>フン</t>
    </rPh>
    <rPh sb="12" eb="14">
      <t>レンシュウ</t>
    </rPh>
    <phoneticPr fontId="22"/>
  </si>
  <si>
    <t>Tatami①</t>
    <phoneticPr fontId="22"/>
  </si>
  <si>
    <t>Tatami②</t>
    <phoneticPr fontId="22"/>
  </si>
  <si>
    <t>Tatami③</t>
    <phoneticPr fontId="22"/>
  </si>
  <si>
    <t>Tatami④</t>
    <phoneticPr fontId="22"/>
  </si>
  <si>
    <t>T①6
（1試合）</t>
    <rPh sb="6" eb="8">
      <t>シアイ</t>
    </rPh>
    <phoneticPr fontId="22"/>
  </si>
  <si>
    <t>T①7
（1試合）</t>
    <rPh sb="6" eb="8">
      <t>シアイ</t>
    </rPh>
    <phoneticPr fontId="22"/>
  </si>
  <si>
    <t>女子団体組手
決勝・3位決定戦</t>
    <rPh sb="0" eb="2">
      <t>ジョシ</t>
    </rPh>
    <rPh sb="2" eb="4">
      <t>ダンタイ</t>
    </rPh>
    <rPh sb="4" eb="6">
      <t>クミテ</t>
    </rPh>
    <rPh sb="7" eb="9">
      <t>ケッショウ</t>
    </rPh>
    <rPh sb="11" eb="12">
      <t>イ</t>
    </rPh>
    <rPh sb="12" eb="15">
      <t>ケッテイセン</t>
    </rPh>
    <phoneticPr fontId="22"/>
  </si>
  <si>
    <t>　　　　　第1日目　11月7日（土）</t>
    <rPh sb="5" eb="6">
      <t>ダイ</t>
    </rPh>
    <rPh sb="7" eb="8">
      <t>ニチ</t>
    </rPh>
    <rPh sb="8" eb="9">
      <t>メ</t>
    </rPh>
    <rPh sb="12" eb="13">
      <t>ガツ</t>
    </rPh>
    <rPh sb="14" eb="15">
      <t>ニチ</t>
    </rPh>
    <rPh sb="16" eb="17">
      <t>ド</t>
    </rPh>
    <phoneticPr fontId="22"/>
  </si>
  <si>
    <t>　　第2日目　11月8日（日）</t>
    <rPh sb="2" eb="3">
      <t>ダイ</t>
    </rPh>
    <rPh sb="4" eb="5">
      <t>ニチ</t>
    </rPh>
    <rPh sb="5" eb="6">
      <t>メ</t>
    </rPh>
    <rPh sb="9" eb="10">
      <t>ガツ</t>
    </rPh>
    <rPh sb="11" eb="12">
      <t>ニチ</t>
    </rPh>
    <rPh sb="13" eb="14">
      <t>ニチ</t>
    </rPh>
    <phoneticPr fontId="22"/>
  </si>
  <si>
    <t>男団4</t>
    <rPh sb="0" eb="1">
      <t>オトコ</t>
    </rPh>
    <rPh sb="1" eb="2">
      <t>ダン</t>
    </rPh>
    <phoneticPr fontId="22"/>
  </si>
  <si>
    <t>T①3</t>
  </si>
  <si>
    <t>T①7</t>
  </si>
  <si>
    <t>T①1</t>
  </si>
  <si>
    <t>T①13</t>
  </si>
  <si>
    <t>T①11</t>
  </si>
  <si>
    <t>T①8</t>
  </si>
  <si>
    <t>T①4</t>
  </si>
  <si>
    <t>T①15</t>
  </si>
  <si>
    <t>T①16</t>
  </si>
  <si>
    <t>T①9</t>
  </si>
  <si>
    <t>T①5</t>
  </si>
  <si>
    <t>T①14</t>
  </si>
  <si>
    <t>T①12</t>
  </si>
  <si>
    <t>T①2</t>
  </si>
  <si>
    <t>T①6</t>
  </si>
  <si>
    <t>T①10</t>
  </si>
  <si>
    <t>T②8</t>
  </si>
  <si>
    <t>T②4</t>
  </si>
  <si>
    <t>T②1</t>
  </si>
  <si>
    <t>T②10</t>
  </si>
  <si>
    <t>T②5</t>
  </si>
  <si>
    <t>T②12</t>
  </si>
  <si>
    <t>T②13</t>
  </si>
  <si>
    <t>T②2</t>
  </si>
  <si>
    <t>T②9</t>
  </si>
  <si>
    <t>T②6</t>
  </si>
  <si>
    <t>T②3</t>
  </si>
  <si>
    <t>T②11</t>
  </si>
  <si>
    <t>T②7</t>
  </si>
  <si>
    <t>T③4</t>
  </si>
  <si>
    <t>T③8</t>
  </si>
  <si>
    <t>T③1</t>
  </si>
  <si>
    <t>T③2</t>
  </si>
  <si>
    <t>T③12</t>
  </si>
  <si>
    <t>T③14</t>
  </si>
  <si>
    <t>T③5</t>
  </si>
  <si>
    <t>T③9</t>
  </si>
  <si>
    <t>T③16</t>
  </si>
  <si>
    <t>T③17</t>
  </si>
  <si>
    <t>T③6</t>
  </si>
  <si>
    <t>T③10</t>
  </si>
  <si>
    <t>T③13</t>
  </si>
  <si>
    <t>T③15</t>
  </si>
  <si>
    <t>T③7</t>
  </si>
  <si>
    <t>T③3</t>
  </si>
  <si>
    <t>T③11</t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</si>
  <si>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</si>
  <si>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</si>
  <si>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女子
個人組手
（各階級準決勝まで）</t>
    <rPh sb="0" eb="2">
      <t>ジョシ</t>
    </rPh>
    <rPh sb="12" eb="13">
      <t>ジュン</t>
    </rPh>
    <phoneticPr fontId="22"/>
  </si>
  <si>
    <t>男女
個人組手
（各階級準決勝まで）</t>
    <rPh sb="0" eb="2">
      <t>ダンジョ</t>
    </rPh>
    <rPh sb="3" eb="5">
      <t>コジン</t>
    </rPh>
    <rPh sb="5" eb="7">
      <t>クミテ</t>
    </rPh>
    <rPh sb="9" eb="12">
      <t>カクカイキュウ</t>
    </rPh>
    <rPh sb="12" eb="13">
      <t>ジュン</t>
    </rPh>
    <rPh sb="13" eb="15">
      <t>ケッショウ</t>
    </rPh>
    <phoneticPr fontId="3"/>
  </si>
  <si>
    <t>女子-48kg
準決勝まで
Ｔ①1～Ｔ①16
（女子16試合）</t>
    <rPh sb="8" eb="9">
      <t>ジュン</t>
    </rPh>
    <phoneticPr fontId="3"/>
  </si>
  <si>
    <t>女子-53kg
準決勝まで
Ｔ②1～Ｔ②13
（女子13試合）</t>
    <rPh sb="8" eb="9">
      <t>ジュン</t>
    </rPh>
    <phoneticPr fontId="3"/>
  </si>
  <si>
    <t>T①17</t>
    <phoneticPr fontId="3"/>
  </si>
  <si>
    <t>T①18</t>
    <phoneticPr fontId="3"/>
  </si>
  <si>
    <t>T①19</t>
    <phoneticPr fontId="3"/>
  </si>
  <si>
    <t>T①20</t>
    <phoneticPr fontId="3"/>
  </si>
  <si>
    <t>T①21</t>
    <phoneticPr fontId="3"/>
  </si>
  <si>
    <t>T②14</t>
    <phoneticPr fontId="3"/>
  </si>
  <si>
    <t>T②15</t>
    <phoneticPr fontId="3"/>
  </si>
  <si>
    <t>T②16</t>
    <phoneticPr fontId="3"/>
  </si>
  <si>
    <t>地区1位</t>
    <rPh sb="0" eb="2">
      <t>チク</t>
    </rPh>
    <rPh sb="3" eb="4">
      <t>イ</t>
    </rPh>
    <phoneticPr fontId="3"/>
  </si>
  <si>
    <t>地区2位</t>
    <rPh sb="0" eb="2">
      <t>チク</t>
    </rPh>
    <rPh sb="3" eb="4">
      <t>イ</t>
    </rPh>
    <phoneticPr fontId="3"/>
  </si>
  <si>
    <t>中田翔也</t>
    <rPh sb="0" eb="2">
      <t>ナカタ</t>
    </rPh>
    <rPh sb="2" eb="4">
      <t>ショウヤ</t>
    </rPh>
    <phoneticPr fontId="1"/>
  </si>
  <si>
    <t>花田　滉季</t>
    <rPh sb="0" eb="2">
      <t>ハナダ</t>
    </rPh>
    <rPh sb="3" eb="4">
      <t>コウ</t>
    </rPh>
    <rPh sb="4" eb="5">
      <t>キ</t>
    </rPh>
    <phoneticPr fontId="2"/>
  </si>
  <si>
    <t>T③18</t>
    <phoneticPr fontId="3"/>
  </si>
  <si>
    <t>T③19</t>
    <phoneticPr fontId="3"/>
  </si>
  <si>
    <t>T③20</t>
    <phoneticPr fontId="3"/>
  </si>
  <si>
    <t>T③21</t>
    <phoneticPr fontId="3"/>
  </si>
  <si>
    <t>T③22</t>
    <phoneticPr fontId="3"/>
  </si>
  <si>
    <t>T③24</t>
    <phoneticPr fontId="3"/>
  </si>
  <si>
    <t>T③23</t>
    <phoneticPr fontId="3"/>
  </si>
  <si>
    <t>T①22</t>
    <phoneticPr fontId="3"/>
  </si>
  <si>
    <t>T①23</t>
    <phoneticPr fontId="3"/>
  </si>
  <si>
    <t>T①24</t>
    <phoneticPr fontId="3"/>
  </si>
  <si>
    <t>T①25</t>
    <phoneticPr fontId="3"/>
  </si>
  <si>
    <t>T①26</t>
    <phoneticPr fontId="3"/>
  </si>
  <si>
    <t>T①27</t>
    <phoneticPr fontId="3"/>
  </si>
  <si>
    <t>T①28</t>
    <phoneticPr fontId="3"/>
  </si>
  <si>
    <t>T①29</t>
    <phoneticPr fontId="3"/>
  </si>
  <si>
    <t>T①30</t>
    <phoneticPr fontId="3"/>
  </si>
  <si>
    <t>T①31</t>
    <phoneticPr fontId="3"/>
  </si>
  <si>
    <t>T①32</t>
    <phoneticPr fontId="3"/>
  </si>
  <si>
    <t>T①33</t>
    <phoneticPr fontId="3"/>
  </si>
  <si>
    <t>T①34</t>
    <phoneticPr fontId="3"/>
  </si>
  <si>
    <t>T①35</t>
    <phoneticPr fontId="3"/>
  </si>
  <si>
    <t>T①36</t>
    <phoneticPr fontId="3"/>
  </si>
  <si>
    <t>T②17</t>
    <phoneticPr fontId="3"/>
  </si>
  <si>
    <t>T②18</t>
    <phoneticPr fontId="3"/>
  </si>
  <si>
    <t>T②19</t>
    <phoneticPr fontId="3"/>
  </si>
  <si>
    <t>T②20</t>
    <phoneticPr fontId="3"/>
  </si>
  <si>
    <t>T②21</t>
    <phoneticPr fontId="3"/>
  </si>
  <si>
    <t>T②22</t>
    <phoneticPr fontId="3"/>
  </si>
  <si>
    <t>T②23</t>
    <phoneticPr fontId="3"/>
  </si>
  <si>
    <t>T②24</t>
    <phoneticPr fontId="3"/>
  </si>
  <si>
    <t>T②25</t>
    <phoneticPr fontId="3"/>
  </si>
  <si>
    <t>T②26</t>
    <phoneticPr fontId="3"/>
  </si>
  <si>
    <t>T②27</t>
    <phoneticPr fontId="3"/>
  </si>
  <si>
    <t>T②28</t>
    <phoneticPr fontId="3"/>
  </si>
  <si>
    <t>T②30</t>
    <phoneticPr fontId="3"/>
  </si>
  <si>
    <t>T②29</t>
    <phoneticPr fontId="3"/>
  </si>
  <si>
    <t>T②31</t>
    <phoneticPr fontId="3"/>
  </si>
  <si>
    <t>T②32</t>
    <phoneticPr fontId="3"/>
  </si>
  <si>
    <t>T②33</t>
    <phoneticPr fontId="3"/>
  </si>
  <si>
    <t>T②34</t>
    <phoneticPr fontId="3"/>
  </si>
  <si>
    <t>T③25</t>
    <phoneticPr fontId="3"/>
  </si>
  <si>
    <t>T③26</t>
    <phoneticPr fontId="3"/>
  </si>
  <si>
    <t>T③27</t>
    <phoneticPr fontId="3"/>
  </si>
  <si>
    <t>T③28</t>
    <phoneticPr fontId="3"/>
  </si>
  <si>
    <t>T③29</t>
    <phoneticPr fontId="3"/>
  </si>
  <si>
    <t>T③30</t>
    <phoneticPr fontId="3"/>
  </si>
  <si>
    <t>T③31</t>
    <phoneticPr fontId="3"/>
  </si>
  <si>
    <t>T③32</t>
    <phoneticPr fontId="3"/>
  </si>
  <si>
    <t>T③33</t>
    <phoneticPr fontId="3"/>
  </si>
  <si>
    <t>T③34</t>
    <phoneticPr fontId="3"/>
  </si>
  <si>
    <t>T③36</t>
    <phoneticPr fontId="3"/>
  </si>
  <si>
    <t>T③35</t>
    <phoneticPr fontId="3"/>
  </si>
  <si>
    <t>T③37</t>
    <phoneticPr fontId="3"/>
  </si>
  <si>
    <t>女子-59kg
準決勝まで
Ｔ③1～Ｔ③17
（女子17試合）</t>
    <rPh sb="8" eb="9">
      <t>ジュン</t>
    </rPh>
    <rPh sb="9" eb="11">
      <t>ケッショウ</t>
    </rPh>
    <phoneticPr fontId="3"/>
  </si>
  <si>
    <t>男子-76kg
準決勝まで
T①17～T①21
（男子5試合）</t>
    <rPh sb="8" eb="9">
      <t>ジュン</t>
    </rPh>
    <phoneticPr fontId="3"/>
  </si>
  <si>
    <t>男子+76kg
準決勝まで
T②14～T②16
（男子3試合）</t>
    <rPh sb="8" eb="9">
      <t>ジュン</t>
    </rPh>
    <phoneticPr fontId="3"/>
  </si>
  <si>
    <t>男子-61kg
準決勝まで
T②17～T②34
（男子18試合）</t>
    <rPh sb="8" eb="9">
      <t>ジュン</t>
    </rPh>
    <phoneticPr fontId="3"/>
  </si>
  <si>
    <t>男子-55kg
準決勝まで
T①22～T①36
（男子15試合）</t>
    <rPh sb="8" eb="9">
      <t>ジュン</t>
    </rPh>
    <phoneticPr fontId="3"/>
  </si>
  <si>
    <t>女子+59kg
準決勝まで
Ｔ③18～Ｔ③24
（女子7試合）</t>
    <rPh sb="8" eb="9">
      <t>ジュン</t>
    </rPh>
    <phoneticPr fontId="3"/>
  </si>
  <si>
    <t>男女個人組手
決勝戦</t>
    <rPh sb="0" eb="2">
      <t>ダンジョ</t>
    </rPh>
    <rPh sb="2" eb="4">
      <t>コジン</t>
    </rPh>
    <rPh sb="4" eb="6">
      <t>クミテ</t>
    </rPh>
    <rPh sb="7" eb="10">
      <t>ケッショウセン</t>
    </rPh>
    <phoneticPr fontId="3"/>
  </si>
  <si>
    <t>T①37</t>
    <phoneticPr fontId="3"/>
  </si>
  <si>
    <t>T①38</t>
    <phoneticPr fontId="3"/>
  </si>
  <si>
    <t>T①39</t>
    <phoneticPr fontId="3"/>
  </si>
  <si>
    <t>T①40</t>
    <phoneticPr fontId="3"/>
  </si>
  <si>
    <t>女子各階級
決勝
T①37～T①40
（女子4試合）</t>
    <rPh sb="2" eb="5">
      <t>カクカイキュウ</t>
    </rPh>
    <rPh sb="6" eb="8">
      <t>ケッショウ</t>
    </rPh>
    <rPh sb="20" eb="22">
      <t>ジョシ</t>
    </rPh>
    <rPh sb="23" eb="25">
      <t>シアイ</t>
    </rPh>
    <phoneticPr fontId="3"/>
  </si>
  <si>
    <t>T②35</t>
    <phoneticPr fontId="3"/>
  </si>
  <si>
    <t>T②36</t>
    <phoneticPr fontId="3"/>
  </si>
  <si>
    <t>T②37</t>
    <phoneticPr fontId="3"/>
  </si>
  <si>
    <t>T②38</t>
    <phoneticPr fontId="3"/>
  </si>
  <si>
    <t>T②39</t>
    <phoneticPr fontId="3"/>
  </si>
  <si>
    <t>男子各階級
決勝
T②35～T②39
（男子5試合）</t>
    <rPh sb="0" eb="2">
      <t>ダンシ</t>
    </rPh>
    <rPh sb="2" eb="5">
      <t>カクカイキュウ</t>
    </rPh>
    <rPh sb="6" eb="8">
      <t>ケッショウ</t>
    </rPh>
    <rPh sb="20" eb="22">
      <t>ダンシ</t>
    </rPh>
    <rPh sb="23" eb="25">
      <t>シアイ</t>
    </rPh>
    <phoneticPr fontId="3"/>
  </si>
  <si>
    <t>14：00～14：30</t>
    <phoneticPr fontId="3"/>
  </si>
  <si>
    <t>全国選抜共催枠
選出リーグ戦</t>
    <rPh sb="0" eb="2">
      <t>ゼンコク</t>
    </rPh>
    <rPh sb="2" eb="4">
      <t>センバツ</t>
    </rPh>
    <rPh sb="4" eb="6">
      <t>キョウサイ</t>
    </rPh>
    <rPh sb="6" eb="7">
      <t>ワク</t>
    </rPh>
    <rPh sb="8" eb="10">
      <t>センシュツ</t>
    </rPh>
    <rPh sb="13" eb="14">
      <t>セン</t>
    </rPh>
    <phoneticPr fontId="3"/>
  </si>
  <si>
    <t>14：30～15：00</t>
    <phoneticPr fontId="3"/>
  </si>
  <si>
    <t>各階級の2位で
団体の共催枠で
ない学校の選手</t>
    <rPh sb="0" eb="3">
      <t>カクカイキュウ</t>
    </rPh>
    <rPh sb="5" eb="6">
      <t>イ</t>
    </rPh>
    <rPh sb="8" eb="10">
      <t>ダンタイ</t>
    </rPh>
    <rPh sb="11" eb="13">
      <t>キョウサイ</t>
    </rPh>
    <rPh sb="13" eb="14">
      <t>ワク</t>
    </rPh>
    <rPh sb="18" eb="20">
      <t>ガッコウ</t>
    </rPh>
    <rPh sb="21" eb="23">
      <t>センシュ</t>
    </rPh>
    <phoneticPr fontId="3"/>
  </si>
  <si>
    <t>各階級の位で
団体の共催枠で
ない学校の選手</t>
    <rPh sb="0" eb="3">
      <t>カクカイキュウ</t>
    </rPh>
    <rPh sb="4" eb="5">
      <t>イ</t>
    </rPh>
    <rPh sb="7" eb="9">
      <t>ダンタイ</t>
    </rPh>
    <rPh sb="10" eb="12">
      <t>キョウサイ</t>
    </rPh>
    <rPh sb="12" eb="13">
      <t>ワク</t>
    </rPh>
    <rPh sb="17" eb="19">
      <t>ガッコウ</t>
    </rPh>
    <rPh sb="20" eb="22">
      <t>センシュ</t>
    </rPh>
    <phoneticPr fontId="3"/>
  </si>
  <si>
    <t>T①1</t>
    <phoneticPr fontId="3"/>
  </si>
  <si>
    <t>T①2</t>
    <phoneticPr fontId="3"/>
  </si>
  <si>
    <t>T①3</t>
    <phoneticPr fontId="3"/>
  </si>
  <si>
    <t>T②1</t>
    <phoneticPr fontId="3"/>
  </si>
  <si>
    <t>T②2</t>
    <phoneticPr fontId="3"/>
  </si>
  <si>
    <t>T②3</t>
    <phoneticPr fontId="3"/>
  </si>
  <si>
    <t>T③1</t>
    <phoneticPr fontId="3"/>
  </si>
  <si>
    <t>T③2</t>
    <phoneticPr fontId="3"/>
  </si>
  <si>
    <t>T③3</t>
    <phoneticPr fontId="3"/>
  </si>
  <si>
    <t>T①1～T①3
（3試合）</t>
    <rPh sb="10" eb="12">
      <t>シアイ</t>
    </rPh>
    <phoneticPr fontId="22"/>
  </si>
  <si>
    <t>T②1～T②3
（3試合）</t>
    <rPh sb="10" eb="12">
      <t>シアイ</t>
    </rPh>
    <phoneticPr fontId="22"/>
  </si>
  <si>
    <t>T③1～T③3
（3試合）</t>
    <rPh sb="10" eb="12">
      <t>シアイ</t>
    </rPh>
    <phoneticPr fontId="22"/>
  </si>
  <si>
    <t>T①4</t>
    <phoneticPr fontId="3"/>
  </si>
  <si>
    <t>T①5</t>
    <phoneticPr fontId="3"/>
  </si>
  <si>
    <t>T②4</t>
    <phoneticPr fontId="3"/>
  </si>
  <si>
    <t>T②5</t>
    <phoneticPr fontId="3"/>
  </si>
  <si>
    <t>T③4</t>
    <phoneticPr fontId="3"/>
  </si>
  <si>
    <t>T③5</t>
    <phoneticPr fontId="3"/>
  </si>
  <si>
    <t>T②6
（1試合）</t>
    <rPh sb="6" eb="8">
      <t>シアイ</t>
    </rPh>
    <phoneticPr fontId="22"/>
  </si>
  <si>
    <t>T①4～T①5
（2試合）</t>
    <rPh sb="10" eb="12">
      <t>シアイ</t>
    </rPh>
    <phoneticPr fontId="22"/>
  </si>
  <si>
    <t>T②7
（1試合）</t>
    <rPh sb="6" eb="8">
      <t>シアイ</t>
    </rPh>
    <phoneticPr fontId="22"/>
  </si>
  <si>
    <t>T②4～T②5
（2試合）</t>
    <rPh sb="10" eb="12">
      <t>シアイ</t>
    </rPh>
    <phoneticPr fontId="22"/>
  </si>
  <si>
    <t>T③4～T②5
（2試合）</t>
    <rPh sb="10" eb="12">
      <t>シアイ</t>
    </rPh>
    <phoneticPr fontId="22"/>
  </si>
  <si>
    <t>T①6</t>
    <phoneticPr fontId="3"/>
  </si>
  <si>
    <t>T②6</t>
    <phoneticPr fontId="3"/>
  </si>
  <si>
    <t>T①7</t>
    <phoneticPr fontId="3"/>
  </si>
  <si>
    <t>T②7</t>
    <phoneticPr fontId="3"/>
  </si>
  <si>
    <t>T①8
（1試合）</t>
    <rPh sb="6" eb="8">
      <t>シアイ</t>
    </rPh>
    <phoneticPr fontId="22"/>
  </si>
  <si>
    <t>T②8
（1試合）</t>
    <rPh sb="6" eb="8">
      <t>シアイ</t>
    </rPh>
    <phoneticPr fontId="22"/>
  </si>
  <si>
    <t>T①8</t>
    <phoneticPr fontId="3"/>
  </si>
  <si>
    <t>T②8</t>
    <phoneticPr fontId="3"/>
  </si>
  <si>
    <t>T①9</t>
    <phoneticPr fontId="3"/>
  </si>
  <si>
    <t>T②9</t>
    <phoneticPr fontId="3"/>
  </si>
  <si>
    <t>13：30～14：30</t>
    <phoneticPr fontId="22"/>
  </si>
  <si>
    <t>14:30～15：10</t>
    <phoneticPr fontId="22"/>
  </si>
  <si>
    <t>16：10～16：30</t>
    <phoneticPr fontId="22"/>
  </si>
  <si>
    <t>男子団体組手
決勝・3位決定戦</t>
    <rPh sb="0" eb="2">
      <t>ダンシ</t>
    </rPh>
    <rPh sb="2" eb="4">
      <t>ダンタイ</t>
    </rPh>
    <rPh sb="4" eb="6">
      <t>クミテ</t>
    </rPh>
    <rPh sb="7" eb="9">
      <t>ケッショウ</t>
    </rPh>
    <rPh sb="11" eb="12">
      <t>イ</t>
    </rPh>
    <rPh sb="12" eb="15">
      <t>ケッテイセン</t>
    </rPh>
    <phoneticPr fontId="22"/>
  </si>
  <si>
    <t>T①9
（1試合）</t>
    <rPh sb="6" eb="8">
      <t>シアイ</t>
    </rPh>
    <phoneticPr fontId="22"/>
  </si>
  <si>
    <t>女子個人形メダルマッチ</t>
    <rPh sb="0" eb="2">
      <t>ジョシ</t>
    </rPh>
    <rPh sb="2" eb="4">
      <t>コジン</t>
    </rPh>
    <rPh sb="4" eb="5">
      <t>カタ</t>
    </rPh>
    <phoneticPr fontId="3"/>
  </si>
  <si>
    <t>男個2+全推薦2</t>
    <phoneticPr fontId="3"/>
  </si>
  <si>
    <t>女個4</t>
    <phoneticPr fontId="3"/>
  </si>
  <si>
    <t>女個8</t>
    <rPh sb="0" eb="1">
      <t>オンナ</t>
    </rPh>
    <rPh sb="1" eb="2">
      <t>コ</t>
    </rPh>
    <phoneticPr fontId="3"/>
  </si>
  <si>
    <t>男子個人形２ラウンド（各Tatami上位４名３ラウンドへ）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</si>
  <si>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女子個人形第２ラウンド（各Tatami上位４名３ラウンドへ）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</si>
  <si>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男子個人形第3ラウンド（上位４名メダルマッチへ）　　</t>
    <rPh sb="0" eb="2">
      <t>ダンシ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</si>
  <si>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男子個人形メダルマッチ</t>
    <rPh sb="0" eb="2">
      <t>ダンシ</t>
    </rPh>
    <rPh sb="2" eb="4">
      <t>コジン</t>
    </rPh>
    <rPh sb="4" eb="5">
      <t>カタ</t>
    </rPh>
    <phoneticPr fontId="3"/>
  </si>
  <si>
    <t>男子個人形5・6位決定戦（全国選抜共催枠選出）</t>
    <rPh sb="0" eb="2">
      <t>ダンシ</t>
    </rPh>
    <rPh sb="2" eb="4">
      <t>コジン</t>
    </rPh>
    <rPh sb="4" eb="5">
      <t>カタ</t>
    </rPh>
    <rPh sb="8" eb="9">
      <t>イ</t>
    </rPh>
    <rPh sb="9" eb="12">
      <t>ケッテイセン</t>
    </rPh>
    <rPh sb="13" eb="15">
      <t>ゼンコク</t>
    </rPh>
    <rPh sb="15" eb="17">
      <t>センバツ</t>
    </rPh>
    <rPh sb="17" eb="19">
      <t>キョウサイ</t>
    </rPh>
    <rPh sb="19" eb="20">
      <t>ワク</t>
    </rPh>
    <rPh sb="20" eb="22">
      <t>センシュツ</t>
    </rPh>
    <phoneticPr fontId="3"/>
  </si>
  <si>
    <t>3位・4位決定戦</t>
    <rPh sb="1" eb="2">
      <t>イ</t>
    </rPh>
    <rPh sb="4" eb="5">
      <t>イ</t>
    </rPh>
    <rPh sb="5" eb="8">
      <t>ケッテイセン</t>
    </rPh>
    <phoneticPr fontId="3"/>
  </si>
  <si>
    <t>決勝戦</t>
    <rPh sb="0" eb="3">
      <t>ケッショウセン</t>
    </rPh>
    <phoneticPr fontId="3"/>
  </si>
  <si>
    <t>令和２年度千葉県高等学校新人体育大会空手道大会 結果　　男子　</t>
    <rPh sb="0" eb="2">
      <t>レイワ</t>
    </rPh>
    <rPh sb="3" eb="5">
      <t>ネンド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8" eb="21">
      <t>カラテドウ</t>
    </rPh>
    <rPh sb="21" eb="23">
      <t>タイカイ</t>
    </rPh>
    <rPh sb="24" eb="26">
      <t>ケッカ</t>
    </rPh>
    <rPh sb="28" eb="30">
      <t>ダンシ</t>
    </rPh>
    <phoneticPr fontId="3"/>
  </si>
  <si>
    <t>令和２年１１月７日（土）・１１月８日（日）</t>
    <rPh sb="0" eb="2">
      <t>レイワ</t>
    </rPh>
    <rPh sb="3" eb="4">
      <t>ネンド</t>
    </rPh>
    <rPh sb="6" eb="7">
      <t>ガツ</t>
    </rPh>
    <rPh sb="8" eb="9">
      <t>ヒ</t>
    </rPh>
    <rPh sb="10" eb="11">
      <t>ド</t>
    </rPh>
    <rPh sb="15" eb="16">
      <t>ツキ</t>
    </rPh>
    <rPh sb="17" eb="18">
      <t>ニチ</t>
    </rPh>
    <rPh sb="19" eb="20">
      <t>ニチ</t>
    </rPh>
    <phoneticPr fontId="3"/>
  </si>
  <si>
    <t>－５５㎏</t>
    <phoneticPr fontId="3"/>
  </si>
  <si>
    <t>－７６㎏</t>
    <phoneticPr fontId="3"/>
  </si>
  <si>
    <t>＋７６㎏</t>
    <phoneticPr fontId="3"/>
  </si>
  <si>
    <t>令和２年度千葉県高等学校新人体育大会空手道大会 結果　　女子　</t>
    <rPh sb="0" eb="2">
      <t>レイワ</t>
    </rPh>
    <rPh sb="3" eb="5">
      <t>ネンド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8" eb="21">
      <t>カラテドウ</t>
    </rPh>
    <rPh sb="21" eb="23">
      <t>タイカイ</t>
    </rPh>
    <rPh sb="24" eb="26">
      <t>ケッカ</t>
    </rPh>
    <rPh sb="28" eb="30">
      <t>ジョシ</t>
    </rPh>
    <phoneticPr fontId="3"/>
  </si>
  <si>
    <t>－４８㎏</t>
    <phoneticPr fontId="3"/>
  </si>
  <si>
    <t>11月7日（土）</t>
    <rPh sb="2" eb="3">
      <t>ガツ</t>
    </rPh>
    <rPh sb="4" eb="5">
      <t>ニチ</t>
    </rPh>
    <rPh sb="6" eb="7">
      <t>ド</t>
    </rPh>
    <phoneticPr fontId="22"/>
  </si>
  <si>
    <t>11月8日（日）</t>
    <rPh sb="2" eb="3">
      <t>ガツ</t>
    </rPh>
    <rPh sb="4" eb="5">
      <t>ニチ</t>
    </rPh>
    <rPh sb="6" eb="7">
      <t>ニチ</t>
    </rPh>
    <phoneticPr fontId="22"/>
  </si>
  <si>
    <t>サイファ</t>
    <phoneticPr fontId="3"/>
  </si>
  <si>
    <t>セイエンチン</t>
    <phoneticPr fontId="3"/>
  </si>
  <si>
    <t>チントウ</t>
    <phoneticPr fontId="3"/>
  </si>
  <si>
    <t>セイシャン</t>
    <phoneticPr fontId="3"/>
  </si>
  <si>
    <t>セイサン</t>
    <phoneticPr fontId="3"/>
  </si>
  <si>
    <t>クルルンファ</t>
    <phoneticPr fontId="3"/>
  </si>
  <si>
    <t>エンピ</t>
    <phoneticPr fontId="3"/>
  </si>
  <si>
    <t>カンクウショウ</t>
    <phoneticPr fontId="3"/>
  </si>
  <si>
    <t>マツムラローハイ</t>
    <phoneticPr fontId="3"/>
  </si>
  <si>
    <t>ニーパイポ</t>
    <phoneticPr fontId="3"/>
  </si>
  <si>
    <t>クーシャンクー</t>
    <phoneticPr fontId="3"/>
  </si>
  <si>
    <t>ニーセーシ</t>
    <phoneticPr fontId="3"/>
  </si>
  <si>
    <t>男団6</t>
    <rPh sb="0" eb="1">
      <t>オトコ</t>
    </rPh>
    <rPh sb="1" eb="2">
      <t>ダン</t>
    </rPh>
    <phoneticPr fontId="22"/>
  </si>
  <si>
    <t>女団6</t>
    <rPh sb="0" eb="1">
      <t>オンナ</t>
    </rPh>
    <rPh sb="1" eb="2">
      <t>ダン</t>
    </rPh>
    <phoneticPr fontId="22"/>
  </si>
  <si>
    <t>男子団体組手
1・2回戦</t>
    <rPh sb="0" eb="2">
      <t>ダンシ</t>
    </rPh>
    <rPh sb="2" eb="4">
      <t>ダンタイ</t>
    </rPh>
    <rPh sb="4" eb="6">
      <t>クミテ</t>
    </rPh>
    <rPh sb="10" eb="11">
      <t>カイ</t>
    </rPh>
    <rPh sb="11" eb="12">
      <t>セン</t>
    </rPh>
    <phoneticPr fontId="22"/>
  </si>
  <si>
    <t>第1指定形</t>
    <rPh sb="0" eb="1">
      <t>ダイ</t>
    </rPh>
    <rPh sb="2" eb="4">
      <t>シテイ</t>
    </rPh>
    <rPh sb="4" eb="5">
      <t>カタ</t>
    </rPh>
    <phoneticPr fontId="22"/>
  </si>
  <si>
    <t>コード</t>
    <phoneticPr fontId="3"/>
  </si>
  <si>
    <t>Tatami4</t>
    <phoneticPr fontId="3"/>
  </si>
  <si>
    <t>女子個人形第3ラウンド（上位４名メダルマッチへ）　　</t>
    <rPh sb="0" eb="2">
      <t>ジョシ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</si>
  <si>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女子団体形予選（上位6チーム決勝）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</si>
  <si>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プログラム作成</t>
    <rPh sb="5" eb="7">
      <t>サクセイ</t>
    </rPh>
    <phoneticPr fontId="3"/>
  </si>
  <si>
    <t>尾形（成田）</t>
    <rPh sb="0" eb="2">
      <t>オガタ</t>
    </rPh>
    <rPh sb="3" eb="5">
      <t>ナリタ</t>
    </rPh>
    <phoneticPr fontId="3"/>
  </si>
  <si>
    <t>印刷　　昭和学院</t>
    <rPh sb="0" eb="2">
      <t>インサツ</t>
    </rPh>
    <rPh sb="4" eb="6">
      <t>ショウワ</t>
    </rPh>
    <rPh sb="6" eb="8">
      <t>ガクイン</t>
    </rPh>
    <phoneticPr fontId="3"/>
  </si>
  <si>
    <t>Ｔ１　拓大紅陵</t>
    <phoneticPr fontId="3"/>
  </si>
  <si>
    <t>Ｔ3　秀明八千代</t>
    <phoneticPr fontId="3"/>
  </si>
  <si>
    <t>Ｔ2　日体・麗澤</t>
    <rPh sb="6" eb="8">
      <t>レイタク</t>
    </rPh>
    <phoneticPr fontId="3"/>
  </si>
  <si>
    <t>今関（長生）</t>
    <rPh sb="0" eb="2">
      <t>イマゼキ</t>
    </rPh>
    <phoneticPr fontId="3"/>
  </si>
  <si>
    <t>與島 （東金）</t>
    <rPh sb="0" eb="2">
      <t>ヨジマ</t>
    </rPh>
    <phoneticPr fontId="3"/>
  </si>
  <si>
    <t>　　</t>
    <phoneticPr fontId="3"/>
  </si>
  <si>
    <t>林（佐原）</t>
    <phoneticPr fontId="3"/>
  </si>
  <si>
    <t>前田（市立銚子）</t>
    <phoneticPr fontId="3"/>
  </si>
  <si>
    <t>山内（秀明）</t>
    <rPh sb="0" eb="2">
      <t>ヤマウチ</t>
    </rPh>
    <phoneticPr fontId="3"/>
  </si>
  <si>
    <t>濱口（秀明）</t>
    <rPh sb="0" eb="2">
      <t>ハマグチ</t>
    </rPh>
    <rPh sb="3" eb="5">
      <t>シュウメイ</t>
    </rPh>
    <phoneticPr fontId="3"/>
  </si>
  <si>
    <t>小俣（成東）</t>
    <rPh sb="0" eb="2">
      <t>オマタ</t>
    </rPh>
    <rPh sb="3" eb="5">
      <t>ナルトウ</t>
    </rPh>
    <phoneticPr fontId="3"/>
  </si>
  <si>
    <t>大木（市立銚子）</t>
    <rPh sb="0" eb="2">
      <t>オオキ</t>
    </rPh>
    <phoneticPr fontId="3"/>
  </si>
  <si>
    <t>宇井（東総）</t>
    <phoneticPr fontId="3"/>
  </si>
  <si>
    <t>2日目</t>
    <rPh sb="1" eb="2">
      <t>ニチ</t>
    </rPh>
    <rPh sb="2" eb="3">
      <t>メ</t>
    </rPh>
    <phoneticPr fontId="3"/>
  </si>
  <si>
    <t>Ｔ4　拓大紅陵</t>
    <rPh sb="3" eb="5">
      <t>タクダイ</t>
    </rPh>
    <rPh sb="5" eb="7">
      <t>コウリョウ</t>
    </rPh>
    <phoneticPr fontId="3"/>
  </si>
  <si>
    <t>（初日個人形２Ｒまで）</t>
    <phoneticPr fontId="3"/>
  </si>
  <si>
    <t>習志野・西武台千葉</t>
    <rPh sb="0" eb="3">
      <t>ナラシノ</t>
    </rPh>
    <rPh sb="4" eb="6">
      <t>セイブ</t>
    </rPh>
    <rPh sb="6" eb="7">
      <t>ダイ</t>
    </rPh>
    <rPh sb="7" eb="9">
      <t>チバ</t>
    </rPh>
    <phoneticPr fontId="3"/>
  </si>
  <si>
    <t>救急用具</t>
    <rPh sb="0" eb="2">
      <t>キュウキュウ</t>
    </rPh>
    <rPh sb="2" eb="4">
      <t>ヨウグ</t>
    </rPh>
    <phoneticPr fontId="3"/>
  </si>
  <si>
    <t>佐原・成田北</t>
    <rPh sb="0" eb="2">
      <t>サワラ</t>
    </rPh>
    <rPh sb="3" eb="5">
      <t>ナリタ</t>
    </rPh>
    <rPh sb="5" eb="6">
      <t>キタ</t>
    </rPh>
    <phoneticPr fontId="3"/>
  </si>
  <si>
    <t>横断幕</t>
    <rPh sb="0" eb="3">
      <t>オウダンマク</t>
    </rPh>
    <phoneticPr fontId="3"/>
  </si>
  <si>
    <t>秀明八千代</t>
    <rPh sb="0" eb="2">
      <t>シュウメイ</t>
    </rPh>
    <rPh sb="2" eb="5">
      <t>ヤチヨ</t>
    </rPh>
    <phoneticPr fontId="3"/>
  </si>
  <si>
    <t>藤代（習志野）</t>
    <rPh sb="0" eb="2">
      <t>フジシロ</t>
    </rPh>
    <phoneticPr fontId="3"/>
  </si>
  <si>
    <t>綿貫（東総工）</t>
    <rPh sb="0" eb="2">
      <t>ワタヌキ</t>
    </rPh>
    <rPh sb="3" eb="5">
      <t>トウソウ</t>
    </rPh>
    <rPh sb="5" eb="6">
      <t>コウ</t>
    </rPh>
    <phoneticPr fontId="3"/>
  </si>
  <si>
    <t>中村（日体大柏）</t>
    <rPh sb="0" eb="2">
      <t>ナカムラ</t>
    </rPh>
    <phoneticPr fontId="3"/>
  </si>
  <si>
    <t>三觜(渋谷幕張)</t>
    <rPh sb="0" eb="2">
      <t>ミツハシ</t>
    </rPh>
    <phoneticPr fontId="3"/>
  </si>
  <si>
    <t>放送　　髙井（清水）・坂本（千葉南）</t>
    <rPh sb="0" eb="2">
      <t>ホウソウ</t>
    </rPh>
    <phoneticPr fontId="3"/>
  </si>
  <si>
    <t>男子：小泉（木総）・原田（成田）</t>
    <rPh sb="0" eb="2">
      <t>ダンシ</t>
    </rPh>
    <rPh sb="3" eb="5">
      <t>コイズミ</t>
    </rPh>
    <rPh sb="6" eb="7">
      <t>モク</t>
    </rPh>
    <rPh sb="7" eb="8">
      <t>ソウ</t>
    </rPh>
    <rPh sb="10" eb="12">
      <t>ハラダ</t>
    </rPh>
    <rPh sb="13" eb="15">
      <t>ナリタ</t>
    </rPh>
    <phoneticPr fontId="3"/>
  </si>
  <si>
    <t>女子：岡本（紅陵）・鈴木（習志野）</t>
    <rPh sb="0" eb="2">
      <t>ジョシ</t>
    </rPh>
    <rPh sb="3" eb="5">
      <t>オカモト</t>
    </rPh>
    <rPh sb="6" eb="8">
      <t>コウリョウ</t>
    </rPh>
    <rPh sb="10" eb="12">
      <t>スズキ</t>
    </rPh>
    <rPh sb="13" eb="16">
      <t>ナラシノ</t>
    </rPh>
    <phoneticPr fontId="3"/>
  </si>
  <si>
    <t xml:space="preserve">＊県武道館運営業務　7～8地区　　　　駐車場入口：中村（経済）  開館時：坂本（千葉南）  閉館時：吉野（敬愛）・事務局 </t>
    <rPh sb="1" eb="2">
      <t>ケン</t>
    </rPh>
    <rPh sb="2" eb="5">
      <t>ブドウカン</t>
    </rPh>
    <rPh sb="5" eb="7">
      <t>ウンエイ</t>
    </rPh>
    <rPh sb="7" eb="9">
      <t>ギョウム</t>
    </rPh>
    <rPh sb="13" eb="15">
      <t>チク</t>
    </rPh>
    <rPh sb="19" eb="22">
      <t>チュウシャジョウ</t>
    </rPh>
    <rPh sb="22" eb="24">
      <t>イリグチ</t>
    </rPh>
    <rPh sb="25" eb="27">
      <t>ナカムラ</t>
    </rPh>
    <rPh sb="28" eb="30">
      <t>ケイザイ</t>
    </rPh>
    <rPh sb="30" eb="31">
      <t>ソウコウ</t>
    </rPh>
    <rPh sb="33" eb="35">
      <t>カイカン</t>
    </rPh>
    <rPh sb="35" eb="36">
      <t>トキ</t>
    </rPh>
    <rPh sb="37" eb="39">
      <t>サカモト</t>
    </rPh>
    <rPh sb="40" eb="42">
      <t>チバ</t>
    </rPh>
    <rPh sb="42" eb="43">
      <t>ミナミ</t>
    </rPh>
    <rPh sb="46" eb="48">
      <t>ヘイカン</t>
    </rPh>
    <rPh sb="48" eb="49">
      <t>ジ</t>
    </rPh>
    <rPh sb="50" eb="52">
      <t>ヨシノ</t>
    </rPh>
    <rPh sb="53" eb="55">
      <t>ケイアイ</t>
    </rPh>
    <rPh sb="55" eb="56">
      <t>ソウコウ</t>
    </rPh>
    <rPh sb="57" eb="60">
      <t>ジムキョク</t>
    </rPh>
    <phoneticPr fontId="3"/>
  </si>
  <si>
    <t>徳永　愛心</t>
    <phoneticPr fontId="3"/>
  </si>
  <si>
    <t>渡邊　優菜</t>
    <phoneticPr fontId="3"/>
  </si>
  <si>
    <t>(長生)（茂原樟陽）</t>
    <rPh sb="5" eb="9">
      <t>モバラショウヨウ</t>
    </rPh>
    <phoneticPr fontId="3"/>
  </si>
  <si>
    <t>7日山田（長生）・8日板倉（長生）</t>
    <rPh sb="1" eb="2">
      <t>ニチ</t>
    </rPh>
    <rPh sb="2" eb="4">
      <t>ヤマダ</t>
    </rPh>
    <rPh sb="5" eb="7">
      <t>チョウセイ</t>
    </rPh>
    <rPh sb="10" eb="11">
      <t>ニチ</t>
    </rPh>
    <rPh sb="11" eb="13">
      <t>イタクラ</t>
    </rPh>
    <rPh sb="14" eb="16">
      <t>チョウセイ</t>
    </rPh>
    <phoneticPr fontId="3"/>
  </si>
  <si>
    <t>伊藤（昭和学院）・東金（根本）・山本（幕張）</t>
    <rPh sb="0" eb="2">
      <t>イトウ</t>
    </rPh>
    <rPh sb="3" eb="7">
      <t>ショウワガクイン</t>
    </rPh>
    <rPh sb="9" eb="11">
      <t>トウガネ</t>
    </rPh>
    <rPh sb="12" eb="14">
      <t>ネモト</t>
    </rPh>
    <rPh sb="16" eb="18">
      <t>ヤマモト</t>
    </rPh>
    <rPh sb="19" eb="21">
      <t>マクハリ</t>
    </rPh>
    <phoneticPr fontId="3"/>
  </si>
  <si>
    <t>8：40～9：20</t>
    <phoneticPr fontId="22"/>
  </si>
  <si>
    <t>9：30～9：50</t>
    <phoneticPr fontId="22"/>
  </si>
  <si>
    <t>10：00～11：20</t>
    <phoneticPr fontId="22"/>
  </si>
  <si>
    <t>12：20～13：50</t>
    <phoneticPr fontId="3"/>
  </si>
  <si>
    <t>コード</t>
    <phoneticPr fontId="3"/>
  </si>
  <si>
    <t>①</t>
    <phoneticPr fontId="3"/>
  </si>
  <si>
    <t>大場（木総）</t>
    <phoneticPr fontId="3"/>
  </si>
  <si>
    <t>小俣（成東）8日</t>
    <rPh sb="0" eb="2">
      <t>オマタ</t>
    </rPh>
    <rPh sb="3" eb="5">
      <t>ナルトウ</t>
    </rPh>
    <rPh sb="7" eb="8">
      <t>ニチ</t>
    </rPh>
    <phoneticPr fontId="3"/>
  </si>
  <si>
    <t>Ｔ1　秀明八千代　佐原　船橋東　成東　幕張</t>
    <rPh sb="9" eb="11">
      <t>サワラ</t>
    </rPh>
    <rPh sb="12" eb="14">
      <t>フナバシ</t>
    </rPh>
    <rPh sb="14" eb="15">
      <t>ヒガシ</t>
    </rPh>
    <rPh sb="16" eb="18">
      <t>ナルトウ</t>
    </rPh>
    <rPh sb="19" eb="21">
      <t>マクハリ</t>
    </rPh>
    <phoneticPr fontId="3"/>
  </si>
  <si>
    <t>Ｔ2　拓大紅陵　麗澤　調整　成田　成田北　東総</t>
    <rPh sb="8" eb="10">
      <t>レイタク</t>
    </rPh>
    <rPh sb="11" eb="13">
      <t>チョウセイ</t>
    </rPh>
    <rPh sb="14" eb="16">
      <t>ナリタ</t>
    </rPh>
    <rPh sb="17" eb="19">
      <t>ナリタ</t>
    </rPh>
    <rPh sb="19" eb="20">
      <t>キタ</t>
    </rPh>
    <rPh sb="21" eb="23">
      <t>トウソウ</t>
    </rPh>
    <phoneticPr fontId="3"/>
  </si>
  <si>
    <t>Ｔ3  日体大柏　千葉南　銚子　西武台　昭和学院</t>
    <rPh sb="4" eb="7">
      <t>ニッタイダイ</t>
    </rPh>
    <rPh sb="9" eb="11">
      <t>チバ</t>
    </rPh>
    <rPh sb="11" eb="12">
      <t>ミナミ</t>
    </rPh>
    <rPh sb="13" eb="15">
      <t>チョウシ</t>
    </rPh>
    <rPh sb="16" eb="19">
      <t>セイブダイ</t>
    </rPh>
    <rPh sb="20" eb="22">
      <t>ショウワ</t>
    </rPh>
    <rPh sb="22" eb="24">
      <t>ガクイン</t>
    </rPh>
    <phoneticPr fontId="3"/>
  </si>
  <si>
    <t>T4　木更津総合　習志野　千葉経済　敬愛学園　東金</t>
    <rPh sb="9" eb="12">
      <t>ナラシノ</t>
    </rPh>
    <rPh sb="13" eb="15">
      <t>チバ</t>
    </rPh>
    <rPh sb="15" eb="17">
      <t>ケイザイ</t>
    </rPh>
    <rPh sb="18" eb="20">
      <t>ケイアイ</t>
    </rPh>
    <rPh sb="20" eb="22">
      <t>ガクエン</t>
    </rPh>
    <rPh sb="23" eb="25">
      <t>トウガネ</t>
    </rPh>
    <phoneticPr fontId="3"/>
  </si>
  <si>
    <t>綿貫（東総工）・尾形（成田）・中村（千葉経済）・飯野（昭和学院）</t>
    <rPh sb="0" eb="2">
      <t>ワタヌキ</t>
    </rPh>
    <rPh sb="3" eb="5">
      <t>トウソウ</t>
    </rPh>
    <rPh sb="5" eb="6">
      <t>コウ</t>
    </rPh>
    <rPh sb="8" eb="10">
      <t>オガタ</t>
    </rPh>
    <rPh sb="11" eb="13">
      <t>ナリタ</t>
    </rPh>
    <rPh sb="15" eb="17">
      <t>ナカムラ</t>
    </rPh>
    <rPh sb="18" eb="20">
      <t>チバ</t>
    </rPh>
    <rPh sb="20" eb="22">
      <t>ケイザイ</t>
    </rPh>
    <rPh sb="24" eb="26">
      <t>イイノ</t>
    </rPh>
    <rPh sb="27" eb="29">
      <t>ショウワ</t>
    </rPh>
    <rPh sb="29" eb="31">
      <t>ガクイン</t>
    </rPh>
    <phoneticPr fontId="3"/>
  </si>
  <si>
    <t>1～準々決勝
１分半フル６ポイント差
準決勝～
2分フル８ポイント差</t>
    <rPh sb="2" eb="6">
      <t>ジュンジュンケッショウ</t>
    </rPh>
    <rPh sb="20" eb="23">
      <t>ジュンケッショウ</t>
    </rPh>
    <rPh sb="26" eb="27">
      <t>フン</t>
    </rPh>
    <rPh sb="34" eb="35">
      <t>サ</t>
    </rPh>
    <phoneticPr fontId="3"/>
  </si>
  <si>
    <t>1～準々決勝
１分半フル６ポイント差
準決勝～
2分フル８ポイント差</t>
    <rPh sb="20" eb="23">
      <t>ジュンケッショウ</t>
    </rPh>
    <rPh sb="26" eb="27">
      <t>フン</t>
    </rPh>
    <rPh sb="34" eb="35">
      <t>サ</t>
    </rPh>
    <phoneticPr fontId="3"/>
  </si>
  <si>
    <t>2分フル8ポイント差</t>
    <rPh sb="1" eb="2">
      <t>フン</t>
    </rPh>
    <rPh sb="9" eb="10">
      <t>サ</t>
    </rPh>
    <phoneticPr fontId="3"/>
  </si>
  <si>
    <t>1分半フル6ポイント差</t>
    <rPh sb="1" eb="2">
      <t>フン</t>
    </rPh>
    <rPh sb="2" eb="3">
      <t>ハン</t>
    </rPh>
    <rPh sb="10" eb="11">
      <t>サ</t>
    </rPh>
    <phoneticPr fontId="3"/>
  </si>
  <si>
    <t>【全国選抜共催枠決めのためのリーグ戦】</t>
    <rPh sb="1" eb="3">
      <t>ゼンコク</t>
    </rPh>
    <rPh sb="3" eb="5">
      <t>センバツ</t>
    </rPh>
    <rPh sb="5" eb="7">
      <t>キョウサイ</t>
    </rPh>
    <rPh sb="7" eb="8">
      <t>ワク</t>
    </rPh>
    <rPh sb="8" eb="9">
      <t>ギ</t>
    </rPh>
    <rPh sb="17" eb="18">
      <t>セン</t>
    </rPh>
    <phoneticPr fontId="3"/>
  </si>
  <si>
    <t>D</t>
    <phoneticPr fontId="3"/>
  </si>
  <si>
    <t>E</t>
    <phoneticPr fontId="3"/>
  </si>
  <si>
    <t>全階級　２位同士（団体競技で共催枠を獲得している選手は除く）</t>
    <rPh sb="0" eb="3">
      <t>ゼンカイキュウ</t>
    </rPh>
    <rPh sb="5" eb="6">
      <t>クライ</t>
    </rPh>
    <rPh sb="6" eb="8">
      <t>ドウシ</t>
    </rPh>
    <rPh sb="9" eb="11">
      <t>ダンタイ</t>
    </rPh>
    <rPh sb="11" eb="13">
      <t>キョウギ</t>
    </rPh>
    <rPh sb="14" eb="16">
      <t>キョウサイ</t>
    </rPh>
    <rPh sb="16" eb="17">
      <t>ワク</t>
    </rPh>
    <rPh sb="18" eb="20">
      <t>カクトク</t>
    </rPh>
    <rPh sb="24" eb="26">
      <t>センシュ</t>
    </rPh>
    <rPh sb="27" eb="28">
      <t>ノゾ</t>
    </rPh>
    <phoneticPr fontId="3"/>
  </si>
  <si>
    <t>※選手名の場所はくじで抽選を行う</t>
    <rPh sb="1" eb="4">
      <t>センシュメイ</t>
    </rPh>
    <rPh sb="5" eb="7">
      <t>バショ</t>
    </rPh>
    <rPh sb="11" eb="13">
      <t>チュウセン</t>
    </rPh>
    <rPh sb="14" eb="15">
      <t>オコナ</t>
    </rPh>
    <phoneticPr fontId="3"/>
  </si>
  <si>
    <t>学校</t>
    <rPh sb="0" eb="2">
      <t>ガッコウ</t>
    </rPh>
    <phoneticPr fontId="3"/>
  </si>
  <si>
    <t>総合優勝</t>
    <rPh sb="0" eb="2">
      <t>ソウゴウ</t>
    </rPh>
    <rPh sb="2" eb="4">
      <t>ユウショウ</t>
    </rPh>
    <phoneticPr fontId="3"/>
  </si>
  <si>
    <t>第３位</t>
    <rPh sb="0" eb="1">
      <t>ダイ</t>
    </rPh>
    <rPh sb="2" eb="3">
      <t>クライ</t>
    </rPh>
    <phoneticPr fontId="3"/>
  </si>
  <si>
    <t xml:space="preserve">準優勝 </t>
    <rPh sb="0" eb="3">
      <t>ジュンユウショウ</t>
    </rPh>
    <phoneticPr fontId="3"/>
  </si>
  <si>
    <t>ウンスー</t>
    <phoneticPr fontId="3"/>
  </si>
  <si>
    <t>須賀田　華弥</t>
  </si>
  <si>
    <t>黄木　勇人</t>
  </si>
  <si>
    <t>石川　泰智</t>
  </si>
  <si>
    <t>德光　龍</t>
  </si>
  <si>
    <t>スーパーリンペイ</t>
    <phoneticPr fontId="3"/>
  </si>
  <si>
    <t>大林　茉央</t>
  </si>
  <si>
    <t>ゴジュウシホショウ</t>
    <phoneticPr fontId="3"/>
  </si>
  <si>
    <t>アーナン</t>
  </si>
  <si>
    <t>アーナン</t>
    <phoneticPr fontId="3"/>
  </si>
  <si>
    <t>トマリバッサイ</t>
    <phoneticPr fontId="3"/>
  </si>
  <si>
    <t>大野　美桜</t>
  </si>
  <si>
    <t>スーパーリンペイ</t>
    <phoneticPr fontId="3"/>
  </si>
  <si>
    <t>パープーレン</t>
    <phoneticPr fontId="3"/>
  </si>
  <si>
    <t>ウンスー</t>
  </si>
  <si>
    <t>棄権</t>
    <rPh sb="0" eb="2">
      <t>キケン</t>
    </rPh>
    <phoneticPr fontId="3"/>
  </si>
  <si>
    <t>棄権</t>
    <phoneticPr fontId="3"/>
  </si>
  <si>
    <t>2(9)</t>
    <phoneticPr fontId="3"/>
  </si>
  <si>
    <t>2(8)</t>
    <phoneticPr fontId="3"/>
  </si>
  <si>
    <t>チントウ</t>
  </si>
  <si>
    <t>セーパイ</t>
  </si>
  <si>
    <t>ジオン</t>
  </si>
  <si>
    <t>カンクウダイ</t>
  </si>
  <si>
    <t/>
  </si>
  <si>
    <t>バッサイダイ</t>
  </si>
  <si>
    <t>キケン</t>
  </si>
  <si>
    <t>ニーパイポ</t>
  </si>
  <si>
    <t>エンピ</t>
  </si>
  <si>
    <t>クルルンファ</t>
  </si>
  <si>
    <t>カンクウショウ</t>
  </si>
  <si>
    <t>スーパーリンペイ</t>
  </si>
  <si>
    <t>チャタンヤラクーサンクー</t>
  </si>
  <si>
    <t>トマリバッサイ</t>
  </si>
  <si>
    <t>ゴジュウシホショウ</t>
  </si>
  <si>
    <t>パープーレン</t>
  </si>
  <si>
    <t>パイクー</t>
  </si>
  <si>
    <t>ゴジュウシホダイ</t>
  </si>
  <si>
    <t>ワンカン</t>
  </si>
  <si>
    <t>ニーセーシー</t>
  </si>
  <si>
    <t>キケン</t>
    <phoneticPr fontId="3"/>
  </si>
  <si>
    <t>キケン</t>
    <phoneticPr fontId="3"/>
  </si>
  <si>
    <t>キケン</t>
    <phoneticPr fontId="3"/>
  </si>
  <si>
    <t>キケン</t>
    <phoneticPr fontId="3"/>
  </si>
  <si>
    <t>1(先)</t>
    <rPh sb="2" eb="3">
      <t>サキ</t>
    </rPh>
    <phoneticPr fontId="3"/>
  </si>
  <si>
    <t>0(2)</t>
    <phoneticPr fontId="3"/>
  </si>
  <si>
    <t>0(3)</t>
    <phoneticPr fontId="3"/>
  </si>
  <si>
    <t>1(3)</t>
    <phoneticPr fontId="3"/>
  </si>
  <si>
    <t>1(2)</t>
    <phoneticPr fontId="3"/>
  </si>
  <si>
    <t>藤田　ゆき</t>
  </si>
  <si>
    <t>齊藤　朝花</t>
  </si>
  <si>
    <t>宇都宮　凛</t>
  </si>
  <si>
    <t>キケン</t>
    <phoneticPr fontId="3"/>
  </si>
  <si>
    <t>0(2)</t>
    <phoneticPr fontId="3"/>
  </si>
  <si>
    <t>0(3)</t>
    <phoneticPr fontId="3"/>
  </si>
  <si>
    <t>清水　悠斗</t>
  </si>
  <si>
    <t>波多野　華凛</t>
  </si>
  <si>
    <t>0(2)</t>
    <phoneticPr fontId="3"/>
  </si>
  <si>
    <t>0(3)</t>
    <phoneticPr fontId="3"/>
  </si>
  <si>
    <t>キケン</t>
    <phoneticPr fontId="3"/>
  </si>
  <si>
    <t>0(2)</t>
    <phoneticPr fontId="3"/>
  </si>
  <si>
    <t>0(5)</t>
    <phoneticPr fontId="3"/>
  </si>
  <si>
    <t>0(0)</t>
    <phoneticPr fontId="3"/>
  </si>
  <si>
    <t>須藤　柊生</t>
  </si>
  <si>
    <t>髙橋　大和</t>
  </si>
  <si>
    <t>磯見　健太</t>
    <phoneticPr fontId="3"/>
  </si>
  <si>
    <t>髙橋　陸</t>
    <phoneticPr fontId="3"/>
  </si>
  <si>
    <t>乃万　博太郎</t>
    <phoneticPr fontId="3"/>
  </si>
  <si>
    <t>佐野　義明</t>
  </si>
  <si>
    <t>2(先)</t>
    <rPh sb="2" eb="3">
      <t>サキ</t>
    </rPh>
    <phoneticPr fontId="3"/>
  </si>
  <si>
    <t>中田翔也</t>
  </si>
  <si>
    <t>仲　哲史</t>
  </si>
  <si>
    <t>敬愛学園</t>
    <rPh sb="0" eb="2">
      <t>ケイアイ</t>
    </rPh>
    <rPh sb="2" eb="4">
      <t>ガクエン</t>
    </rPh>
    <phoneticPr fontId="5"/>
  </si>
  <si>
    <t>拓大紅陵</t>
    <rPh sb="0" eb="2">
      <t>タクダイ</t>
    </rPh>
    <rPh sb="2" eb="3">
      <t>コウ</t>
    </rPh>
    <rPh sb="3" eb="4">
      <t>リョウ</t>
    </rPh>
    <phoneticPr fontId="5"/>
  </si>
  <si>
    <t>市立銚子</t>
    <rPh sb="0" eb="2">
      <t>イチリツ</t>
    </rPh>
    <rPh sb="2" eb="4">
      <t>チョウシ</t>
    </rPh>
    <phoneticPr fontId="5"/>
  </si>
  <si>
    <t>添田　理沙</t>
    <rPh sb="0" eb="2">
      <t>ソエダ</t>
    </rPh>
    <rPh sb="3" eb="5">
      <t>リサ</t>
    </rPh>
    <phoneticPr fontId="3"/>
  </si>
  <si>
    <t>石井　奏音</t>
  </si>
  <si>
    <t>木更津総合</t>
    <rPh sb="0" eb="3">
      <t>キサラヅ</t>
    </rPh>
    <rPh sb="3" eb="5">
      <t>ソウゴウ</t>
    </rPh>
    <phoneticPr fontId="5"/>
  </si>
  <si>
    <t>A</t>
    <phoneticPr fontId="3"/>
  </si>
  <si>
    <t>D</t>
    <phoneticPr fontId="3"/>
  </si>
  <si>
    <t>大島　孝太</t>
  </si>
  <si>
    <t>花田　滉季</t>
  </si>
  <si>
    <t>中田　翔也</t>
    <phoneticPr fontId="3"/>
  </si>
  <si>
    <t>4-2
〇</t>
    <phoneticPr fontId="3"/>
  </si>
  <si>
    <t>1-0
〇</t>
    <phoneticPr fontId="3"/>
  </si>
  <si>
    <t>0-2
×</t>
    <phoneticPr fontId="3"/>
  </si>
  <si>
    <t>0-4
×</t>
    <phoneticPr fontId="3"/>
  </si>
  <si>
    <t>2-4
×</t>
    <phoneticPr fontId="3"/>
  </si>
  <si>
    <t>0-1
×</t>
    <phoneticPr fontId="3"/>
  </si>
  <si>
    <t>0-3
×</t>
    <phoneticPr fontId="3"/>
  </si>
  <si>
    <t>2-6
×</t>
    <phoneticPr fontId="3"/>
  </si>
  <si>
    <t>6-2
〇</t>
    <phoneticPr fontId="3"/>
  </si>
  <si>
    <t>3-0
〇</t>
    <phoneticPr fontId="3"/>
  </si>
  <si>
    <t>4-0
〇</t>
    <phoneticPr fontId="3"/>
  </si>
  <si>
    <t>2-0
〇</t>
    <phoneticPr fontId="3"/>
  </si>
  <si>
    <t>0-1
×</t>
    <phoneticPr fontId="3"/>
  </si>
  <si>
    <t>0-3
×</t>
    <phoneticPr fontId="3"/>
  </si>
  <si>
    <t>0-4
×</t>
    <phoneticPr fontId="3"/>
  </si>
  <si>
    <t>1-4
×</t>
    <phoneticPr fontId="3"/>
  </si>
  <si>
    <t>1-1（先)
×</t>
    <rPh sb="4" eb="5">
      <t>サキ</t>
    </rPh>
    <phoneticPr fontId="3"/>
  </si>
  <si>
    <t>0-6
×</t>
    <phoneticPr fontId="3"/>
  </si>
  <si>
    <t>3-8
×</t>
    <phoneticPr fontId="3"/>
  </si>
  <si>
    <t>0-2
×</t>
    <phoneticPr fontId="3"/>
  </si>
  <si>
    <t>1-2
×</t>
    <phoneticPr fontId="3"/>
  </si>
  <si>
    <t>1-7
×</t>
    <phoneticPr fontId="3"/>
  </si>
  <si>
    <t>1(先)-1
〇</t>
    <rPh sb="2" eb="3">
      <t>セン</t>
    </rPh>
    <phoneticPr fontId="3"/>
  </si>
  <si>
    <t>2-0
〇</t>
    <phoneticPr fontId="3"/>
  </si>
  <si>
    <t>2-1
〇</t>
    <phoneticPr fontId="3"/>
  </si>
  <si>
    <t>1-0
〇</t>
    <phoneticPr fontId="3"/>
  </si>
  <si>
    <t>4-1
〇</t>
    <phoneticPr fontId="3"/>
  </si>
  <si>
    <t>3-0
〇</t>
    <phoneticPr fontId="3"/>
  </si>
  <si>
    <t>4-0
〇</t>
    <phoneticPr fontId="3"/>
  </si>
  <si>
    <t>6-0
〇</t>
    <phoneticPr fontId="3"/>
  </si>
  <si>
    <t>7-1
〇</t>
    <phoneticPr fontId="3"/>
  </si>
  <si>
    <t>8-3
〇</t>
    <phoneticPr fontId="3"/>
  </si>
  <si>
    <t>長沼　遙月</t>
    <rPh sb="0" eb="2">
      <t>ナガヌマ</t>
    </rPh>
    <rPh sb="3" eb="5">
      <t>ハヅキ</t>
    </rPh>
    <phoneticPr fontId="1"/>
  </si>
  <si>
    <t>永野　伊緒里</t>
    <rPh sb="0" eb="2">
      <t>ナガノ</t>
    </rPh>
    <rPh sb="3" eb="4">
      <t>イ</t>
    </rPh>
    <rPh sb="4" eb="5">
      <t>オ</t>
    </rPh>
    <rPh sb="5" eb="6">
      <t>リ</t>
    </rPh>
    <phoneticPr fontId="1"/>
  </si>
  <si>
    <t>藤川　優奈</t>
    <phoneticPr fontId="3"/>
  </si>
  <si>
    <t>添田　理紗</t>
    <rPh sb="0" eb="2">
      <t>ソエダ</t>
    </rPh>
    <rPh sb="3" eb="4">
      <t>リ</t>
    </rPh>
    <rPh sb="4" eb="5">
      <t>シャ</t>
    </rPh>
    <phoneticPr fontId="1"/>
  </si>
  <si>
    <t>日体大柏</t>
    <rPh sb="0" eb="3">
      <t>ニッタイダイ</t>
    </rPh>
    <rPh sb="3" eb="4">
      <t>カシワ</t>
    </rPh>
    <phoneticPr fontId="3"/>
  </si>
  <si>
    <t>麗澤</t>
    <rPh sb="0" eb="2">
      <t>レイタク</t>
    </rPh>
    <phoneticPr fontId="3"/>
  </si>
  <si>
    <t>男子-68kg
準決勝まで
Ｔ③25～Ｔ③37
（男子13試合）</t>
    <rPh sb="8" eb="9">
      <t>ジュン</t>
    </rPh>
    <phoneticPr fontId="3"/>
  </si>
  <si>
    <t>キケン</t>
    <phoneticPr fontId="3"/>
  </si>
  <si>
    <t>2-1</t>
    <phoneticPr fontId="3"/>
  </si>
  <si>
    <t>0-2</t>
    <phoneticPr fontId="3"/>
  </si>
  <si>
    <t>1-2</t>
    <phoneticPr fontId="3"/>
  </si>
  <si>
    <t>2-1</t>
    <phoneticPr fontId="3"/>
  </si>
  <si>
    <t>試合順</t>
    <rPh sb="0" eb="3">
      <t>シアイジュン</t>
    </rPh>
    <phoneticPr fontId="3"/>
  </si>
  <si>
    <t>A-B</t>
    <phoneticPr fontId="3"/>
  </si>
  <si>
    <t>C-D</t>
    <phoneticPr fontId="3"/>
  </si>
  <si>
    <t>A-C</t>
    <phoneticPr fontId="3"/>
  </si>
  <si>
    <t>B-D</t>
    <phoneticPr fontId="3"/>
  </si>
  <si>
    <t>A-D</t>
    <phoneticPr fontId="3"/>
  </si>
  <si>
    <t>B-C</t>
    <phoneticPr fontId="3"/>
  </si>
  <si>
    <t>A-B</t>
    <phoneticPr fontId="3"/>
  </si>
  <si>
    <t>C-D</t>
    <phoneticPr fontId="3"/>
  </si>
  <si>
    <t>A-E</t>
    <phoneticPr fontId="3"/>
  </si>
  <si>
    <t>D-E</t>
    <phoneticPr fontId="3"/>
  </si>
  <si>
    <t>A-C</t>
    <phoneticPr fontId="3"/>
  </si>
  <si>
    <t>B-D</t>
    <phoneticPr fontId="3"/>
  </si>
  <si>
    <t>C-E</t>
    <phoneticPr fontId="3"/>
  </si>
  <si>
    <t>A-D</t>
    <phoneticPr fontId="3"/>
  </si>
  <si>
    <t>B-E</t>
    <phoneticPr fontId="3"/>
  </si>
  <si>
    <t>2-2</t>
    <phoneticPr fontId="3"/>
  </si>
  <si>
    <t>2-2</t>
    <phoneticPr fontId="3"/>
  </si>
  <si>
    <t>1-3</t>
    <phoneticPr fontId="3"/>
  </si>
  <si>
    <t>4-0</t>
    <phoneticPr fontId="3"/>
  </si>
  <si>
    <t>１-3</t>
    <phoneticPr fontId="3"/>
  </si>
  <si>
    <t>※全国選抜大会共催枠</t>
    <rPh sb="1" eb="3">
      <t>ゼンコク</t>
    </rPh>
    <rPh sb="3" eb="5">
      <t>センバツ</t>
    </rPh>
    <rPh sb="5" eb="7">
      <t>タイカイ</t>
    </rPh>
    <rPh sb="7" eb="10">
      <t>キョウサイワク</t>
    </rPh>
    <phoneticPr fontId="3"/>
  </si>
  <si>
    <t>団体組手</t>
    <rPh sb="0" eb="4">
      <t>ダンタイクミテ</t>
    </rPh>
    <phoneticPr fontId="3"/>
  </si>
  <si>
    <t>団体形</t>
    <rPh sb="0" eb="2">
      <t>ダンタイ</t>
    </rPh>
    <rPh sb="2" eb="3">
      <t>カタ</t>
    </rPh>
    <phoneticPr fontId="3"/>
  </si>
  <si>
    <t>個人組手</t>
    <rPh sb="0" eb="4">
      <t>コジンクミテ</t>
    </rPh>
    <phoneticPr fontId="3"/>
  </si>
  <si>
    <t>個人形</t>
    <rPh sb="0" eb="2">
      <t>コジン</t>
    </rPh>
    <rPh sb="2" eb="3">
      <t>カタ</t>
    </rPh>
    <phoneticPr fontId="3"/>
  </si>
  <si>
    <t>仲（拓大紅陵）</t>
    <rPh sb="0" eb="1">
      <t>ナカ</t>
    </rPh>
    <rPh sb="2" eb="4">
      <t>タクダイ</t>
    </rPh>
    <rPh sb="4" eb="6">
      <t>コウリョウ</t>
    </rPh>
    <phoneticPr fontId="3"/>
  </si>
  <si>
    <t>鈴木（秀明八千代）</t>
    <rPh sb="0" eb="2">
      <t>スズキ</t>
    </rPh>
    <rPh sb="3" eb="5">
      <t>シュウメイ</t>
    </rPh>
    <rPh sb="5" eb="8">
      <t>ヤチヨ</t>
    </rPh>
    <phoneticPr fontId="3"/>
  </si>
  <si>
    <t>木津（拓大紅陵）</t>
    <rPh sb="0" eb="1">
      <t>キ</t>
    </rPh>
    <rPh sb="1" eb="2">
      <t>ツ</t>
    </rPh>
    <rPh sb="3" eb="5">
      <t>タクダイ</t>
    </rPh>
    <rPh sb="5" eb="7">
      <t>コウリョウ</t>
    </rPh>
    <phoneticPr fontId="3"/>
  </si>
  <si>
    <t>㠀田　杏</t>
    <phoneticPr fontId="3"/>
  </si>
  <si>
    <t>㠀田（秀明八千代）</t>
    <rPh sb="1" eb="2">
      <t>タ</t>
    </rPh>
    <rPh sb="3" eb="5">
      <t>シュウメイ</t>
    </rPh>
    <rPh sb="5" eb="8">
      <t>ヤチヨ</t>
    </rPh>
    <phoneticPr fontId="3"/>
  </si>
  <si>
    <t>小綱　章仁</t>
    <rPh sb="0" eb="2">
      <t>コツナ</t>
    </rPh>
    <rPh sb="3" eb="5">
      <t>アキヒト</t>
    </rPh>
    <phoneticPr fontId="3"/>
  </si>
  <si>
    <t>吉田　大晟</t>
    <rPh sb="0" eb="2">
      <t>ヨシダ</t>
    </rPh>
    <rPh sb="3" eb="5">
      <t>タイセイ</t>
    </rPh>
    <phoneticPr fontId="3"/>
  </si>
  <si>
    <t>ｺﾟｼﾞｭｳｼﾎｼｮｳ</t>
    <phoneticPr fontId="3"/>
  </si>
  <si>
    <t>ｺﾞｼﾞｭｳｼﾎｼｮｳ</t>
    <phoneticPr fontId="3"/>
  </si>
  <si>
    <t>第７位</t>
    <rPh sb="0" eb="2">
      <t>ダイナナ</t>
    </rPh>
    <rPh sb="2" eb="3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</si>
</sst>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_ "/>
    <numFmt numFmtId="178" formatCode="0.00_ "/>
    <numFmt numFmtId="179" formatCode="0&quot;点&quot;"/>
    <numFmt numFmtId="180" formatCode="0&quot;位&quot;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PMingLiU-ExtB"/>
      <family val="3"/>
      <charset val="134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66CC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rgb="FFFF000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ck">
        <color rgb="FFFF0000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677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shrinkToFit="1"/>
    </xf>
    <xf numFmtId="0" fontId="9" fillId="0" borderId="0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6" fillId="0" borderId="0" xfId="0" applyFont="1" applyBorder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/>
    <xf numFmtId="0" fontId="8" fillId="0" borderId="0" xfId="0" applyFont="1" applyAlignment="1">
      <alignment horizontal="distributed"/>
    </xf>
    <xf numFmtId="0" fontId="6" fillId="0" borderId="0" xfId="0" applyFont="1" applyAlignment="1"/>
    <xf numFmtId="0" fontId="11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22" xfId="0" applyBorder="1"/>
    <xf numFmtId="0" fontId="0" fillId="0" borderId="8" xfId="0" applyBorder="1"/>
    <xf numFmtId="0" fontId="0" fillId="0" borderId="27" xfId="0" applyBorder="1"/>
    <xf numFmtId="0" fontId="0" fillId="0" borderId="7" xfId="0" applyBorder="1"/>
    <xf numFmtId="0" fontId="4" fillId="0" borderId="0" xfId="0" applyFont="1" applyAlignment="1">
      <alignment horizontal="right" vertical="center"/>
    </xf>
    <xf numFmtId="0" fontId="0" fillId="0" borderId="20" xfId="0" applyBorder="1"/>
    <xf numFmtId="0" fontId="0" fillId="0" borderId="0" xfId="0" applyBorder="1" applyAlignment="1">
      <alignment vertical="center"/>
    </xf>
    <xf numFmtId="0" fontId="0" fillId="0" borderId="31" xfId="0" applyBorder="1"/>
    <xf numFmtId="0" fontId="8" fillId="0" borderId="0" xfId="0" applyFont="1" applyAlignment="1">
      <alignment horizontal="distributed"/>
    </xf>
    <xf numFmtId="0" fontId="0" fillId="0" borderId="0" xfId="0" applyFont="1" applyAlignment="1">
      <alignment horizontal="distributed"/>
    </xf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8" fillId="0" borderId="0" xfId="0" applyFont="1" applyAlignment="1">
      <alignment horizontal="center"/>
    </xf>
    <xf numFmtId="0" fontId="0" fillId="0" borderId="32" xfId="0" applyBorder="1"/>
    <xf numFmtId="0" fontId="0" fillId="0" borderId="19" xfId="0" applyBorder="1"/>
    <xf numFmtId="0" fontId="0" fillId="0" borderId="0" xfId="0" applyFont="1" applyAlignment="1">
      <alignment horizontal="distributed"/>
    </xf>
    <xf numFmtId="0" fontId="0" fillId="0" borderId="0" xfId="0" applyBorder="1" applyAlignment="1">
      <alignment horizontal="center" vertical="center"/>
    </xf>
    <xf numFmtId="0" fontId="0" fillId="0" borderId="30" xfId="0" applyBorder="1"/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0" fillId="0" borderId="0" xfId="1"/>
    <xf numFmtId="0" fontId="20" fillId="0" borderId="0" xfId="1" applyAlignment="1">
      <alignment vertical="center"/>
    </xf>
    <xf numFmtId="0" fontId="24" fillId="0" borderId="0" xfId="1" applyFont="1"/>
    <xf numFmtId="0" fontId="25" fillId="0" borderId="0" xfId="1" applyFont="1"/>
    <xf numFmtId="0" fontId="24" fillId="0" borderId="1" xfId="1" applyFont="1" applyBorder="1" applyAlignment="1">
      <alignment vertical="center"/>
    </xf>
    <xf numFmtId="0" fontId="2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20" fillId="0" borderId="26" xfId="1" applyBorder="1"/>
    <xf numFmtId="0" fontId="0" fillId="0" borderId="15" xfId="0" applyBorder="1"/>
    <xf numFmtId="0" fontId="0" fillId="0" borderId="28" xfId="0" applyBorder="1"/>
    <xf numFmtId="0" fontId="0" fillId="0" borderId="21" xfId="0" applyBorder="1"/>
    <xf numFmtId="0" fontId="3" fillId="0" borderId="12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shrinkToFit="1"/>
    </xf>
    <xf numFmtId="0" fontId="8" fillId="0" borderId="12" xfId="0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shrinkToFit="1"/>
    </xf>
    <xf numFmtId="0" fontId="0" fillId="0" borderId="24" xfId="0" applyBorder="1"/>
    <xf numFmtId="0" fontId="17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0" fontId="24" fillId="0" borderId="0" xfId="1" applyNumberFormat="1" applyFont="1"/>
    <xf numFmtId="20" fontId="6" fillId="0" borderId="0" xfId="1" applyNumberFormat="1" applyFont="1" applyAlignment="1">
      <alignment horizontal="right"/>
    </xf>
    <xf numFmtId="0" fontId="6" fillId="0" borderId="0" xfId="1" applyFont="1"/>
    <xf numFmtId="0" fontId="26" fillId="0" borderId="0" xfId="1" applyFont="1"/>
    <xf numFmtId="20" fontId="26" fillId="0" borderId="0" xfId="1" applyNumberFormat="1" applyFont="1" applyFill="1"/>
    <xf numFmtId="0" fontId="29" fillId="0" borderId="1" xfId="1" applyFont="1" applyBorder="1" applyAlignment="1">
      <alignment wrapText="1"/>
    </xf>
    <xf numFmtId="0" fontId="30" fillId="0" borderId="1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25" fillId="0" borderId="11" xfId="1" applyFont="1" applyBorder="1"/>
    <xf numFmtId="0" fontId="20" fillId="0" borderId="11" xfId="1" applyBorder="1"/>
    <xf numFmtId="0" fontId="26" fillId="0" borderId="1" xfId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22" fillId="0" borderId="6" xfId="1" applyFont="1" applyBorder="1" applyAlignment="1">
      <alignment wrapText="1"/>
    </xf>
    <xf numFmtId="0" fontId="32" fillId="0" borderId="6" xfId="1" applyFont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wrapText="1"/>
    </xf>
    <xf numFmtId="0" fontId="17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2" fillId="0" borderId="39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32" fillId="0" borderId="39" xfId="1" applyFont="1" applyBorder="1"/>
    <xf numFmtId="0" fontId="20" fillId="0" borderId="39" xfId="1" applyBorder="1"/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horizontal="distributed"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9" xfId="0" applyBorder="1"/>
    <xf numFmtId="0" fontId="5" fillId="0" borderId="0" xfId="0" applyFont="1" applyBorder="1"/>
    <xf numFmtId="49" fontId="0" fillId="0" borderId="0" xfId="0" applyNumberFormat="1"/>
    <xf numFmtId="49" fontId="10" fillId="0" borderId="0" xfId="0" applyNumberFormat="1" applyFont="1" applyAlignment="1"/>
    <xf numFmtId="49" fontId="0" fillId="0" borderId="0" xfId="0" applyNumberFormat="1" applyAlignment="1"/>
    <xf numFmtId="49" fontId="0" fillId="0" borderId="6" xfId="0" applyNumberFormat="1" applyBorder="1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8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6" fillId="0" borderId="6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6" xfId="1" applyFont="1" applyBorder="1" applyAlignment="1">
      <alignment wrapText="1"/>
    </xf>
    <xf numFmtId="0" fontId="30" fillId="0" borderId="6" xfId="1" applyFont="1" applyBorder="1" applyAlignment="1">
      <alignment horizontal="center" vertical="center"/>
    </xf>
    <xf numFmtId="0" fontId="27" fillId="0" borderId="6" xfId="1" applyFont="1" applyBorder="1" applyAlignment="1">
      <alignment vertical="center" wrapText="1"/>
    </xf>
    <xf numFmtId="0" fontId="28" fillId="0" borderId="6" xfId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/>
    <xf numFmtId="0" fontId="27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 wrapText="1"/>
    </xf>
    <xf numFmtId="0" fontId="20" fillId="0" borderId="0" xfId="1" applyBorder="1"/>
    <xf numFmtId="0" fontId="17" fillId="0" borderId="0" xfId="1" applyFont="1" applyBorder="1" applyAlignment="1">
      <alignment vertical="center" wrapText="1"/>
    </xf>
    <xf numFmtId="0" fontId="20" fillId="0" borderId="45" xfId="1" applyBorder="1"/>
    <xf numFmtId="0" fontId="27" fillId="0" borderId="1" xfId="1" applyFont="1" applyBorder="1" applyAlignment="1">
      <alignment horizontal="center" vertical="center" wrapText="1"/>
    </xf>
    <xf numFmtId="0" fontId="28" fillId="0" borderId="39" xfId="1" applyFont="1" applyBorder="1" applyAlignment="1">
      <alignment horizontal="center" vertical="center" wrapText="1"/>
    </xf>
    <xf numFmtId="0" fontId="28" fillId="0" borderId="45" xfId="1" applyFont="1" applyBorder="1" applyAlignment="1">
      <alignment horizontal="center" vertical="center" wrapText="1"/>
    </xf>
    <xf numFmtId="0" fontId="36" fillId="0" borderId="0" xfId="1" applyFont="1"/>
    <xf numFmtId="0" fontId="36" fillId="0" borderId="25" xfId="1" applyFont="1" applyBorder="1"/>
    <xf numFmtId="0" fontId="20" fillId="0" borderId="23" xfId="1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24" xfId="0" applyFont="1" applyFill="1" applyBorder="1" applyAlignment="1"/>
    <xf numFmtId="0" fontId="0" fillId="0" borderId="24" xfId="0" applyFont="1" applyFill="1" applyBorder="1" applyAlignment="1">
      <alignment horizontal="left"/>
    </xf>
    <xf numFmtId="0" fontId="0" fillId="0" borderId="24" xfId="0" applyFill="1" applyBorder="1" applyAlignment="1"/>
    <xf numFmtId="0" fontId="0" fillId="0" borderId="24" xfId="0" applyFill="1" applyBorder="1"/>
    <xf numFmtId="0" fontId="5" fillId="0" borderId="19" xfId="0" applyFont="1" applyBorder="1"/>
    <xf numFmtId="0" fontId="5" fillId="0" borderId="22" xfId="0" applyFont="1" applyBorder="1"/>
    <xf numFmtId="0" fontId="5" fillId="0" borderId="31" xfId="0" applyFont="1" applyBorder="1"/>
    <xf numFmtId="0" fontId="5" fillId="0" borderId="20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30" xfId="0" applyFont="1" applyBorder="1"/>
    <xf numFmtId="0" fontId="5" fillId="0" borderId="28" xfId="0" applyFont="1" applyBorder="1"/>
    <xf numFmtId="0" fontId="5" fillId="0" borderId="7" xfId="0" applyFont="1" applyBorder="1"/>
    <xf numFmtId="0" fontId="5" fillId="0" borderId="21" xfId="0" applyFont="1" applyBorder="1"/>
    <xf numFmtId="0" fontId="5" fillId="0" borderId="24" xfId="0" applyFont="1" applyBorder="1"/>
    <xf numFmtId="0" fontId="5" fillId="0" borderId="32" xfId="0" applyFont="1" applyBorder="1"/>
    <xf numFmtId="0" fontId="5" fillId="0" borderId="15" xfId="0" applyFont="1" applyBorder="1"/>
    <xf numFmtId="0" fontId="5" fillId="0" borderId="27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16" xfId="0" applyFont="1" applyBorder="1"/>
    <xf numFmtId="0" fontId="6" fillId="0" borderId="16" xfId="0" applyFont="1" applyFill="1" applyBorder="1"/>
    <xf numFmtId="0" fontId="0" fillId="0" borderId="16" xfId="0" applyFont="1" applyFill="1" applyBorder="1" applyAlignment="1"/>
    <xf numFmtId="0" fontId="0" fillId="0" borderId="6" xfId="0" applyFont="1" applyFill="1" applyBorder="1" applyAlignment="1"/>
    <xf numFmtId="0" fontId="0" fillId="0" borderId="6" xfId="0" applyFont="1" applyFill="1" applyBorder="1"/>
    <xf numFmtId="0" fontId="0" fillId="0" borderId="16" xfId="0" applyFill="1" applyBorder="1" applyAlignment="1"/>
    <xf numFmtId="0" fontId="0" fillId="0" borderId="16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 vertical="center"/>
    </xf>
    <xf numFmtId="0" fontId="0" fillId="0" borderId="6" xfId="0" applyBorder="1"/>
    <xf numFmtId="0" fontId="0" fillId="0" borderId="6" xfId="0" applyFill="1" applyBorder="1" applyAlignment="1">
      <alignment horizontal="left"/>
    </xf>
    <xf numFmtId="0" fontId="6" fillId="0" borderId="6" xfId="0" applyFont="1" applyBorder="1"/>
    <xf numFmtId="0" fontId="0" fillId="0" borderId="16" xfId="0" applyFont="1" applyFill="1" applyBorder="1"/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0" fontId="28" fillId="0" borderId="1" xfId="1" applyFont="1" applyBorder="1" applyAlignment="1">
      <alignment vertical="center" wrapTex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9" fontId="0" fillId="0" borderId="43" xfId="0" applyNumberFormat="1" applyFill="1" applyBorder="1" applyAlignment="1">
      <alignment horizontal="right" vertical="center"/>
    </xf>
    <xf numFmtId="179" fontId="0" fillId="2" borderId="43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top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left" vertical="top"/>
    </xf>
    <xf numFmtId="0" fontId="0" fillId="0" borderId="20" xfId="0" applyBorder="1" applyAlignment="1">
      <alignment vertical="top"/>
    </xf>
    <xf numFmtId="0" fontId="0" fillId="0" borderId="15" xfId="0" applyBorder="1" applyAlignment="1">
      <alignment horizontal="right" vertical="top"/>
    </xf>
    <xf numFmtId="179" fontId="0" fillId="0" borderId="1" xfId="0" applyNumberForma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right" vertical="top"/>
    </xf>
    <xf numFmtId="0" fontId="2" fillId="0" borderId="50" xfId="0" applyFon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2" fillId="0" borderId="51" xfId="0" applyFont="1" applyBorder="1" applyAlignment="1">
      <alignment horizontal="center"/>
    </xf>
    <xf numFmtId="0" fontId="2" fillId="0" borderId="49" xfId="0" applyFont="1" applyBorder="1"/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/>
    </xf>
    <xf numFmtId="0" fontId="38" fillId="0" borderId="1" xfId="0" applyNumberFormat="1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6" fontId="38" fillId="0" borderId="0" xfId="0" applyNumberFormat="1" applyFont="1" applyBorder="1" applyAlignment="1">
      <alignment horizontal="center" vertical="center"/>
    </xf>
    <xf numFmtId="0" fontId="38" fillId="0" borderId="0" xfId="0" applyNumberFormat="1" applyFont="1" applyBorder="1" applyAlignment="1">
      <alignment horizontal="center" vertical="center"/>
    </xf>
    <xf numFmtId="176" fontId="39" fillId="0" borderId="0" xfId="0" applyNumberFormat="1" applyFont="1" applyBorder="1" applyAlignment="1">
      <alignment horizontal="center" vertical="center" shrinkToFit="1"/>
    </xf>
    <xf numFmtId="0" fontId="38" fillId="0" borderId="0" xfId="0" applyFont="1" applyBorder="1"/>
    <xf numFmtId="0" fontId="40" fillId="0" borderId="0" xfId="0" applyFont="1" applyBorder="1" applyAlignment="1">
      <alignment horizontal="center" vertical="center"/>
    </xf>
    <xf numFmtId="176" fontId="40" fillId="0" borderId="0" xfId="0" applyNumberFormat="1" applyFont="1" applyBorder="1" applyAlignment="1">
      <alignment horizontal="center" vertical="center"/>
    </xf>
    <xf numFmtId="177" fontId="40" fillId="0" borderId="0" xfId="0" applyNumberFormat="1" applyFont="1" applyBorder="1" applyAlignment="1">
      <alignment horizontal="center" vertical="center"/>
    </xf>
    <xf numFmtId="0" fontId="40" fillId="0" borderId="0" xfId="0" applyFont="1" applyAlignment="1"/>
    <xf numFmtId="0" fontId="40" fillId="0" borderId="0" xfId="0" applyFont="1" applyAlignment="1">
      <alignment horizontal="center" vertical="center"/>
    </xf>
    <xf numFmtId="0" fontId="40" fillId="0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/>
    </xf>
    <xf numFmtId="0" fontId="38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horizontal="center" vertical="center"/>
    </xf>
    <xf numFmtId="176" fontId="38" fillId="0" borderId="11" xfId="0" applyNumberFormat="1" applyFont="1" applyBorder="1" applyAlignment="1">
      <alignment horizontal="center" vertical="center"/>
    </xf>
    <xf numFmtId="0" fontId="38" fillId="0" borderId="11" xfId="0" applyNumberFormat="1" applyFont="1" applyBorder="1" applyAlignment="1">
      <alignment horizontal="center" vertical="center"/>
    </xf>
    <xf numFmtId="176" fontId="39" fillId="0" borderId="11" xfId="0" applyNumberFormat="1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left" vertical="center"/>
    </xf>
    <xf numFmtId="0" fontId="38" fillId="0" borderId="5" xfId="0" applyFont="1" applyBorder="1" applyAlignment="1">
      <alignment horizontal="center" vertical="center"/>
    </xf>
    <xf numFmtId="176" fontId="38" fillId="0" borderId="5" xfId="0" applyNumberFormat="1" applyFont="1" applyBorder="1" applyAlignment="1">
      <alignment horizontal="center" vertical="center"/>
    </xf>
    <xf numFmtId="0" fontId="38" fillId="0" borderId="5" xfId="0" applyNumberFormat="1" applyFont="1" applyBorder="1" applyAlignment="1">
      <alignment horizontal="center" vertical="center"/>
    </xf>
    <xf numFmtId="176" fontId="39" fillId="0" borderId="5" xfId="0" applyNumberFormat="1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176" fontId="38" fillId="0" borderId="22" xfId="0" applyNumberFormat="1" applyFont="1" applyBorder="1" applyAlignment="1">
      <alignment horizontal="center" vertical="center"/>
    </xf>
    <xf numFmtId="0" fontId="38" fillId="0" borderId="22" xfId="0" applyNumberFormat="1" applyFont="1" applyBorder="1" applyAlignment="1">
      <alignment horizontal="center" vertical="center"/>
    </xf>
    <xf numFmtId="176" fontId="39" fillId="0" borderId="22" xfId="0" applyNumberFormat="1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0" xfId="0" applyFont="1"/>
    <xf numFmtId="0" fontId="43" fillId="0" borderId="1" xfId="0" applyFont="1" applyBorder="1" applyAlignment="1">
      <alignment horizontal="center" vertical="center" shrinkToFit="1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right" vertical="top"/>
    </xf>
    <xf numFmtId="0" fontId="5" fillId="0" borderId="20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30" xfId="0" applyFont="1" applyBorder="1" applyAlignment="1">
      <alignment vertical="top"/>
    </xf>
    <xf numFmtId="0" fontId="5" fillId="0" borderId="30" xfId="0" applyFont="1" applyBorder="1" applyAlignment="1">
      <alignment horizontal="left" vertical="top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 vertical="top"/>
    </xf>
    <xf numFmtId="0" fontId="5" fillId="0" borderId="30" xfId="0" applyFont="1" applyBorder="1" applyAlignment="1">
      <alignment horizontal="left"/>
    </xf>
    <xf numFmtId="0" fontId="2" fillId="0" borderId="49" xfId="0" applyFont="1" applyBorder="1" applyAlignment="1">
      <alignment horizontal="center"/>
    </xf>
    <xf numFmtId="0" fontId="5" fillId="0" borderId="5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5" fillId="0" borderId="22" xfId="0" applyFont="1" applyBorder="1" applyAlignment="1">
      <alignment horizontal="left"/>
    </xf>
    <xf numFmtId="0" fontId="2" fillId="0" borderId="48" xfId="0" applyFont="1" applyBorder="1"/>
    <xf numFmtId="0" fontId="5" fillId="0" borderId="0" xfId="0" applyFont="1" applyBorder="1" applyAlignment="1">
      <alignment horizontal="left"/>
    </xf>
    <xf numFmtId="0" fontId="2" fillId="0" borderId="48" xfId="0" applyFont="1" applyBorder="1" applyAlignment="1">
      <alignment horizontal="center"/>
    </xf>
    <xf numFmtId="0" fontId="5" fillId="0" borderId="27" xfId="0" applyFont="1" applyBorder="1" applyAlignment="1">
      <alignment horizontal="righ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top"/>
    </xf>
    <xf numFmtId="0" fontId="8" fillId="0" borderId="48" xfId="0" applyFont="1" applyBorder="1"/>
    <xf numFmtId="0" fontId="5" fillId="0" borderId="27" xfId="0" applyFont="1" applyBorder="1" applyAlignment="1">
      <alignment vertical="top"/>
    </xf>
    <xf numFmtId="0" fontId="2" fillId="0" borderId="38" xfId="0" applyFont="1" applyBorder="1"/>
    <xf numFmtId="0" fontId="2" fillId="0" borderId="5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49" fontId="0" fillId="0" borderId="4" xfId="0" applyNumberFormat="1" applyBorder="1"/>
    <xf numFmtId="49" fontId="0" fillId="0" borderId="52" xfId="0" applyNumberFormat="1" applyBorder="1" applyAlignment="1">
      <alignment vertical="center"/>
    </xf>
    <xf numFmtId="49" fontId="0" fillId="0" borderId="53" xfId="0" applyNumberFormat="1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6" fillId="0" borderId="54" xfId="0" applyFont="1" applyBorder="1"/>
    <xf numFmtId="0" fontId="6" fillId="0" borderId="55" xfId="0" applyFont="1" applyBorder="1"/>
    <xf numFmtId="49" fontId="0" fillId="0" borderId="8" xfId="0" applyNumberFormat="1" applyBorder="1" applyAlignment="1">
      <alignment horizontal="center" vertical="center"/>
    </xf>
    <xf numFmtId="0" fontId="6" fillId="0" borderId="56" xfId="0" applyFont="1" applyBorder="1"/>
    <xf numFmtId="0" fontId="6" fillId="0" borderId="57" xfId="0" applyFont="1" applyBorder="1"/>
    <xf numFmtId="49" fontId="0" fillId="0" borderId="7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7" xfId="0" applyFont="1" applyBorder="1" applyAlignment="1">
      <alignment horizontal="distributed" vertical="center"/>
    </xf>
    <xf numFmtId="49" fontId="6" fillId="0" borderId="6" xfId="0" applyNumberFormat="1" applyFont="1" applyBorder="1"/>
    <xf numFmtId="49" fontId="6" fillId="0" borderId="2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2" fillId="0" borderId="44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5" fillId="0" borderId="64" xfId="0" applyFont="1" applyBorder="1"/>
    <xf numFmtId="0" fontId="5" fillId="0" borderId="65" xfId="0" applyFont="1" applyBorder="1"/>
    <xf numFmtId="0" fontId="5" fillId="0" borderId="66" xfId="0" applyFont="1" applyBorder="1"/>
    <xf numFmtId="0" fontId="5" fillId="0" borderId="67" xfId="0" applyFont="1" applyBorder="1"/>
    <xf numFmtId="0" fontId="5" fillId="0" borderId="68" xfId="0" applyFont="1" applyBorder="1"/>
    <xf numFmtId="0" fontId="5" fillId="0" borderId="69" xfId="0" applyFont="1" applyBorder="1"/>
    <xf numFmtId="0" fontId="5" fillId="0" borderId="70" xfId="0" applyFont="1" applyBorder="1"/>
    <xf numFmtId="0" fontId="5" fillId="0" borderId="71" xfId="0" applyFont="1" applyBorder="1"/>
    <xf numFmtId="0" fontId="5" fillId="0" borderId="67" xfId="0" applyFont="1" applyBorder="1" applyAlignment="1">
      <alignment horizontal="right"/>
    </xf>
    <xf numFmtId="0" fontId="5" fillId="0" borderId="72" xfId="0" applyFont="1" applyBorder="1"/>
    <xf numFmtId="0" fontId="5" fillId="0" borderId="73" xfId="0" applyFont="1" applyBorder="1"/>
    <xf numFmtId="0" fontId="5" fillId="0" borderId="75" xfId="0" applyFont="1" applyBorder="1"/>
    <xf numFmtId="0" fontId="5" fillId="0" borderId="74" xfId="0" applyFont="1" applyBorder="1"/>
    <xf numFmtId="0" fontId="5" fillId="0" borderId="76" xfId="0" applyFont="1" applyBorder="1" applyAlignment="1">
      <alignment horizontal="left"/>
    </xf>
    <xf numFmtId="0" fontId="5" fillId="0" borderId="77" xfId="0" applyFont="1" applyBorder="1" applyAlignment="1">
      <alignment horizontal="left"/>
    </xf>
    <xf numFmtId="0" fontId="5" fillId="0" borderId="78" xfId="0" applyFont="1" applyBorder="1"/>
    <xf numFmtId="0" fontId="5" fillId="0" borderId="80" xfId="0" applyFont="1" applyBorder="1"/>
    <xf numFmtId="0" fontId="5" fillId="0" borderId="66" xfId="0" applyFont="1" applyBorder="1" applyAlignment="1">
      <alignment horizontal="left" vertical="top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vertical="top"/>
    </xf>
    <xf numFmtId="0" fontId="5" fillId="0" borderId="81" xfId="0" applyFont="1" applyBorder="1"/>
    <xf numFmtId="0" fontId="5" fillId="0" borderId="82" xfId="0" applyFont="1" applyBorder="1"/>
    <xf numFmtId="0" fontId="5" fillId="0" borderId="83" xfId="0" applyFont="1" applyBorder="1"/>
    <xf numFmtId="0" fontId="5" fillId="0" borderId="74" xfId="0" applyFont="1" applyBorder="1" applyAlignment="1">
      <alignment horizontal="right"/>
    </xf>
    <xf numFmtId="0" fontId="5" fillId="0" borderId="8" xfId="0" applyFont="1" applyBorder="1" applyAlignment="1">
      <alignment horizontal="left" vertical="top"/>
    </xf>
    <xf numFmtId="0" fontId="5" fillId="0" borderId="77" xfId="0" applyFont="1" applyBorder="1"/>
    <xf numFmtId="0" fontId="5" fillId="0" borderId="84" xfId="0" applyFont="1" applyBorder="1"/>
    <xf numFmtId="0" fontId="5" fillId="0" borderId="71" xfId="0" applyFont="1" applyBorder="1" applyAlignment="1">
      <alignment horizontal="left"/>
    </xf>
    <xf numFmtId="0" fontId="5" fillId="0" borderId="80" xfId="0" applyFont="1" applyBorder="1" applyAlignment="1">
      <alignment horizontal="left"/>
    </xf>
    <xf numFmtId="0" fontId="5" fillId="0" borderId="76" xfId="0" applyFont="1" applyBorder="1"/>
    <xf numFmtId="0" fontId="5" fillId="0" borderId="67" xfId="0" applyFont="1" applyBorder="1" applyAlignment="1">
      <alignment horizontal="left"/>
    </xf>
    <xf numFmtId="0" fontId="5" fillId="0" borderId="79" xfId="0" applyFont="1" applyBorder="1"/>
    <xf numFmtId="0" fontId="5" fillId="0" borderId="69" xfId="0" applyFont="1" applyBorder="1" applyAlignment="1">
      <alignment vertical="top"/>
    </xf>
    <xf numFmtId="0" fontId="5" fillId="0" borderId="82" xfId="0" applyFont="1" applyBorder="1" applyAlignment="1">
      <alignment horizontal="left"/>
    </xf>
    <xf numFmtId="0" fontId="5" fillId="0" borderId="66" xfId="0" applyFont="1" applyBorder="1" applyAlignment="1">
      <alignment horizontal="right"/>
    </xf>
    <xf numFmtId="0" fontId="5" fillId="0" borderId="70" xfId="0" applyFont="1" applyBorder="1" applyAlignment="1">
      <alignment horizontal="right"/>
    </xf>
    <xf numFmtId="0" fontId="0" fillId="0" borderId="64" xfId="0" applyBorder="1"/>
    <xf numFmtId="0" fontId="0" fillId="0" borderId="65" xfId="0" applyBorder="1"/>
    <xf numFmtId="0" fontId="5" fillId="0" borderId="64" xfId="0" applyFont="1" applyBorder="1" applyAlignment="1">
      <alignment horizontal="right"/>
    </xf>
    <xf numFmtId="0" fontId="5" fillId="0" borderId="83" xfId="0" applyFont="1" applyBorder="1" applyAlignment="1">
      <alignment horizontal="right"/>
    </xf>
    <xf numFmtId="0" fontId="5" fillId="0" borderId="81" xfId="0" applyFont="1" applyBorder="1" applyAlignment="1">
      <alignment horizontal="right"/>
    </xf>
    <xf numFmtId="0" fontId="5" fillId="0" borderId="71" xfId="0" applyFont="1" applyBorder="1" applyAlignment="1">
      <alignment horizontal="right"/>
    </xf>
    <xf numFmtId="0" fontId="5" fillId="0" borderId="68" xfId="0" applyFont="1" applyBorder="1" applyAlignment="1">
      <alignment horizontal="right"/>
    </xf>
    <xf numFmtId="0" fontId="5" fillId="0" borderId="82" xfId="0" applyFont="1" applyBorder="1" applyAlignment="1">
      <alignment horizontal="right"/>
    </xf>
    <xf numFmtId="0" fontId="5" fillId="0" borderId="65" xfId="0" applyFont="1" applyBorder="1" applyAlignment="1">
      <alignment horizontal="right"/>
    </xf>
    <xf numFmtId="0" fontId="5" fillId="0" borderId="85" xfId="0" applyFont="1" applyBorder="1" applyAlignment="1">
      <alignment horizontal="left"/>
    </xf>
    <xf numFmtId="0" fontId="5" fillId="0" borderId="75" xfId="0" applyFont="1" applyBorder="1" applyAlignment="1">
      <alignment horizontal="right"/>
    </xf>
    <xf numFmtId="0" fontId="5" fillId="0" borderId="72" xfId="0" applyFont="1" applyBorder="1" applyAlignment="1">
      <alignment horizontal="right"/>
    </xf>
    <xf numFmtId="0" fontId="5" fillId="0" borderId="15" xfId="0" applyFont="1" applyBorder="1" applyAlignment="1">
      <alignment horizontal="right" vertical="top"/>
    </xf>
    <xf numFmtId="0" fontId="5" fillId="0" borderId="69" xfId="0" applyFont="1" applyBorder="1" applyAlignment="1">
      <alignment horizontal="right"/>
    </xf>
    <xf numFmtId="0" fontId="5" fillId="0" borderId="73" xfId="0" applyFont="1" applyBorder="1" applyAlignment="1">
      <alignment horizontal="right"/>
    </xf>
    <xf numFmtId="0" fontId="5" fillId="0" borderId="86" xfId="0" applyFont="1" applyBorder="1"/>
    <xf numFmtId="0" fontId="0" fillId="0" borderId="66" xfId="0" applyBorder="1"/>
    <xf numFmtId="0" fontId="0" fillId="0" borderId="67" xfId="0" applyBorder="1"/>
    <xf numFmtId="0" fontId="0" fillId="0" borderId="72" xfId="0" applyBorder="1"/>
    <xf numFmtId="0" fontId="0" fillId="0" borderId="68" xfId="0" applyBorder="1"/>
    <xf numFmtId="0" fontId="0" fillId="0" borderId="71" xfId="0" applyBorder="1"/>
    <xf numFmtId="0" fontId="0" fillId="0" borderId="69" xfId="0" applyBorder="1"/>
    <xf numFmtId="0" fontId="0" fillId="0" borderId="0" xfId="0" applyBorder="1" applyAlignment="1">
      <alignment vertical="top"/>
    </xf>
    <xf numFmtId="0" fontId="0" fillId="0" borderId="70" xfId="0" applyBorder="1"/>
    <xf numFmtId="0" fontId="0" fillId="0" borderId="83" xfId="0" applyBorder="1"/>
    <xf numFmtId="0" fontId="0" fillId="0" borderId="81" xfId="0" applyBorder="1"/>
    <xf numFmtId="0" fontId="0" fillId="0" borderId="71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80" xfId="0" applyBorder="1"/>
    <xf numFmtId="0" fontId="0" fillId="0" borderId="74" xfId="0" applyBorder="1"/>
    <xf numFmtId="0" fontId="0" fillId="0" borderId="30" xfId="0" applyBorder="1" applyAlignment="1">
      <alignment horizontal="left"/>
    </xf>
    <xf numFmtId="0" fontId="0" fillId="0" borderId="80" xfId="0" applyBorder="1" applyAlignment="1">
      <alignment horizontal="left"/>
    </xf>
    <xf numFmtId="0" fontId="0" fillId="0" borderId="86" xfId="0" applyBorder="1"/>
    <xf numFmtId="0" fontId="0" fillId="0" borderId="66" xfId="0" applyBorder="1" applyAlignment="1">
      <alignment horizontal="left" vertical="top"/>
    </xf>
    <xf numFmtId="0" fontId="0" fillId="0" borderId="77" xfId="0" applyBorder="1" applyAlignment="1">
      <alignment horizontal="left"/>
    </xf>
    <xf numFmtId="0" fontId="0" fillId="0" borderId="79" xfId="0" applyBorder="1"/>
    <xf numFmtId="0" fontId="0" fillId="0" borderId="69" xfId="0" applyBorder="1" applyAlignment="1">
      <alignment horizontal="right"/>
    </xf>
    <xf numFmtId="0" fontId="0" fillId="0" borderId="82" xfId="0" applyBorder="1"/>
    <xf numFmtId="0" fontId="0" fillId="0" borderId="75" xfId="0" applyBorder="1"/>
    <xf numFmtId="0" fontId="0" fillId="0" borderId="64" xfId="0" applyBorder="1" applyAlignment="1">
      <alignment horizontal="right"/>
    </xf>
    <xf numFmtId="0" fontId="0" fillId="0" borderId="27" xfId="0" applyBorder="1" applyAlignment="1">
      <alignment vertical="top"/>
    </xf>
    <xf numFmtId="0" fontId="0" fillId="0" borderId="77" xfId="0" applyBorder="1"/>
    <xf numFmtId="0" fontId="0" fillId="0" borderId="76" xfId="0" applyBorder="1"/>
    <xf numFmtId="0" fontId="0" fillId="0" borderId="81" xfId="0" applyBorder="1" applyAlignment="1">
      <alignment horizontal="left" vertical="top"/>
    </xf>
    <xf numFmtId="0" fontId="0" fillId="0" borderId="83" xfId="0" applyBorder="1" applyAlignment="1">
      <alignment horizontal="right"/>
    </xf>
    <xf numFmtId="0" fontId="0" fillId="0" borderId="27" xfId="0" applyBorder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distributed"/>
    </xf>
    <xf numFmtId="0" fontId="8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distributed"/>
    </xf>
    <xf numFmtId="0" fontId="31" fillId="0" borderId="3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0" fillId="0" borderId="0" xfId="1" applyAlignment="1">
      <alignment horizontal="center" vertical="center"/>
    </xf>
    <xf numFmtId="0" fontId="20" fillId="0" borderId="0" xfId="1" applyAlignment="1">
      <alignment horizontal="left" vertical="center"/>
    </xf>
    <xf numFmtId="0" fontId="26" fillId="0" borderId="6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24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28" fillId="0" borderId="6" xfId="1" applyFont="1" applyBorder="1" applyAlignment="1">
      <alignment horizontal="left" vertical="center" wrapText="1"/>
    </xf>
    <xf numFmtId="0" fontId="28" fillId="0" borderId="16" xfId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0" fillId="0" borderId="6" xfId="0" applyNumberFormat="1" applyFont="1" applyBorder="1" applyAlignment="1">
      <alignment horizontal="center" vertical="center"/>
    </xf>
    <xf numFmtId="180" fontId="0" fillId="0" borderId="24" xfId="0" applyNumberFormat="1" applyFont="1" applyBorder="1" applyAlignment="1">
      <alignment horizontal="center" vertical="center"/>
    </xf>
    <xf numFmtId="180" fontId="0" fillId="0" borderId="16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 vertical="center"/>
    </xf>
    <xf numFmtId="49" fontId="5" fillId="0" borderId="63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56" fontId="0" fillId="0" borderId="6" xfId="0" quotePrefix="1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180" fontId="0" fillId="0" borderId="6" xfId="0" quotePrefix="1" applyNumberFormat="1" applyFont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標準" xfId="0" builtinId="0"/>
    <cellStyle name="標準 2" xfId="1"/>
  </cellStyles>
  <dxfs count="97"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</dxf>
    <dxf>
      <font>
        <color theme="0" tint="-0.34998626667073579"/>
      </font>
    </dxf>
    <dxf>
      <font>
        <b/>
        <i val="0"/>
      </font>
    </dxf>
    <dxf>
      <font>
        <color theme="0" tint="-0.34998626667073579"/>
      </font>
    </dxf>
    <dxf>
      <font>
        <color theme="0" tint="-0.3499862666707357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0" tint="-0.34998626667073579"/>
      </font>
    </dxf>
    <dxf>
      <font>
        <color theme="0" tint="-0.3499862666707357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3"/>
  <sheetViews>
    <sheetView view="pageBreakPreview" zoomScaleNormal="100" zoomScaleSheetLayoutView="100" workbookViewId="0">
      <selection activeCell="C61" sqref="C61"/>
    </sheetView>
  </sheetViews>
  <sheetFormatPr defaultRowHeight="13.5"/>
  <cols>
    <col min="1" max="2" width="8.75" customWidth="1"/>
    <col min="3" max="3" width="7.75" bestFit="1" customWidth="1"/>
    <col min="4" max="4" width="7.75" customWidth="1"/>
    <col min="5" max="5" width="33.875" customWidth="1"/>
    <col min="6" max="7" width="15.25" customWidth="1"/>
    <col min="8" max="8" width="17.875" customWidth="1"/>
  </cols>
  <sheetData>
    <row r="5" spans="1:9" ht="21">
      <c r="A5" s="573" t="s">
        <v>82</v>
      </c>
      <c r="B5" s="573"/>
      <c r="C5" s="573"/>
      <c r="D5" s="573"/>
      <c r="E5" s="573"/>
      <c r="F5" s="573"/>
      <c r="G5" s="23"/>
      <c r="H5" s="23"/>
      <c r="I5" s="31"/>
    </row>
    <row r="6" spans="1:9" ht="41.25" customHeight="1">
      <c r="A6" s="574" t="s">
        <v>10</v>
      </c>
      <c r="B6" s="574"/>
      <c r="C6" s="574"/>
      <c r="D6" s="574"/>
      <c r="E6" s="574"/>
      <c r="F6" s="574"/>
      <c r="G6" s="15"/>
      <c r="H6" s="15"/>
      <c r="I6" s="31"/>
    </row>
    <row r="7" spans="1:9" ht="30.75">
      <c r="A7" s="575"/>
      <c r="B7" s="575"/>
      <c r="C7" s="575"/>
      <c r="D7" s="575"/>
      <c r="E7" s="575"/>
      <c r="F7" s="575"/>
      <c r="G7" s="13"/>
      <c r="H7" s="13"/>
      <c r="I7" s="3"/>
    </row>
    <row r="8" spans="1:9" ht="24">
      <c r="A8" s="15"/>
      <c r="B8" s="15"/>
      <c r="C8" s="15"/>
      <c r="D8" s="15"/>
      <c r="E8" s="15"/>
      <c r="F8" s="15"/>
      <c r="G8" s="15"/>
    </row>
    <row r="32" ht="17.25" customHeight="1"/>
    <row r="36" spans="2:9" ht="17.25">
      <c r="C36" s="5" t="s">
        <v>160</v>
      </c>
      <c r="D36" s="5" t="s">
        <v>247</v>
      </c>
    </row>
    <row r="38" spans="2:9" ht="17.25">
      <c r="C38" s="5" t="s">
        <v>161</v>
      </c>
      <c r="D38" s="571" t="s">
        <v>30</v>
      </c>
      <c r="E38" s="571"/>
    </row>
    <row r="39" spans="2:9" ht="17.25">
      <c r="C39" s="97" t="s">
        <v>5</v>
      </c>
      <c r="D39" s="571" t="s">
        <v>2</v>
      </c>
      <c r="E39" s="571"/>
    </row>
    <row r="40" spans="2:9" ht="17.25">
      <c r="C40" s="97"/>
      <c r="D40" s="571" t="s">
        <v>8</v>
      </c>
      <c r="E40" s="571"/>
    </row>
    <row r="41" spans="2:9" ht="17.25">
      <c r="C41" s="97"/>
      <c r="D41" s="571" t="s">
        <v>246</v>
      </c>
      <c r="E41" s="571"/>
    </row>
    <row r="42" spans="2:9" ht="17.25">
      <c r="B42" s="31"/>
      <c r="C42" s="97" t="s">
        <v>6</v>
      </c>
      <c r="D42" s="571" t="s">
        <v>3</v>
      </c>
      <c r="E42" s="571"/>
      <c r="G42" s="21"/>
      <c r="H42" s="21"/>
      <c r="I42" s="31"/>
    </row>
    <row r="43" spans="2:9" ht="17.25">
      <c r="B43" s="31"/>
      <c r="C43" s="97" t="s">
        <v>7</v>
      </c>
      <c r="D43" s="571" t="s">
        <v>4</v>
      </c>
      <c r="E43" s="571"/>
      <c r="G43" s="21"/>
      <c r="H43" s="21"/>
      <c r="I43" s="31"/>
    </row>
    <row r="44" spans="2:9" ht="17.25">
      <c r="B44" s="31"/>
      <c r="C44" s="21"/>
      <c r="D44" s="571" t="s">
        <v>8</v>
      </c>
      <c r="E44" s="571"/>
      <c r="G44" s="21"/>
      <c r="H44" s="21"/>
      <c r="I44" s="31"/>
    </row>
    <row r="45" spans="2:9" ht="17.25">
      <c r="B45" s="31"/>
      <c r="C45" s="21"/>
      <c r="D45" s="571" t="s">
        <v>245</v>
      </c>
      <c r="E45" s="571"/>
      <c r="G45" s="21"/>
      <c r="H45" s="21"/>
      <c r="I45" s="31"/>
    </row>
    <row r="46" spans="2:9" ht="17.25">
      <c r="B46" s="31"/>
      <c r="C46" s="21"/>
      <c r="D46" s="572"/>
      <c r="E46" s="572"/>
      <c r="G46" s="21"/>
      <c r="H46" s="21"/>
      <c r="I46" s="31"/>
    </row>
    <row r="47" spans="2:9" ht="17.25">
      <c r="B47" s="31"/>
      <c r="C47" s="21"/>
      <c r="D47" s="572"/>
      <c r="E47" s="572"/>
      <c r="G47" s="21"/>
      <c r="H47" s="21"/>
      <c r="I47" s="31"/>
    </row>
    <row r="48" spans="2:9" ht="59.25" customHeight="1">
      <c r="E48" s="21"/>
      <c r="F48" s="21"/>
      <c r="G48" s="31"/>
      <c r="H48" s="31"/>
    </row>
    <row r="49" spans="2:8" ht="17.25" hidden="1">
      <c r="E49" s="21"/>
      <c r="F49" s="21"/>
      <c r="G49" s="31"/>
      <c r="H49" s="31"/>
    </row>
    <row r="50" spans="2:8" ht="17.25" hidden="1">
      <c r="E50" s="21"/>
      <c r="F50" s="21"/>
      <c r="G50" s="31"/>
      <c r="H50" s="31"/>
    </row>
    <row r="51" spans="2:8" ht="17.25" hidden="1">
      <c r="E51" s="21"/>
      <c r="F51" s="21"/>
      <c r="G51" s="31"/>
      <c r="H51" s="31"/>
    </row>
    <row r="53" spans="2:8">
      <c r="B53" s="14"/>
      <c r="C53" s="14"/>
      <c r="D53" s="14"/>
      <c r="E53" s="31"/>
      <c r="F53" s="31"/>
      <c r="G53" s="31"/>
      <c r="H53" s="31"/>
    </row>
  </sheetData>
  <mergeCells count="13">
    <mergeCell ref="D44:E44"/>
    <mergeCell ref="D46:E46"/>
    <mergeCell ref="D47:E47"/>
    <mergeCell ref="A5:F5"/>
    <mergeCell ref="A6:F6"/>
    <mergeCell ref="A7:F7"/>
    <mergeCell ref="D42:E42"/>
    <mergeCell ref="D43:E43"/>
    <mergeCell ref="D38:E38"/>
    <mergeCell ref="D39:E39"/>
    <mergeCell ref="D40:E40"/>
    <mergeCell ref="D41:E41"/>
    <mergeCell ref="D45:E45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300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M44" sqref="M44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hidden="1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104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0"/>
      <c r="F3" s="42"/>
      <c r="G3" s="25"/>
      <c r="H3" s="25"/>
      <c r="I3" s="24"/>
      <c r="J3" s="20"/>
      <c r="K3" s="27"/>
      <c r="L3" s="27"/>
      <c r="M3" s="25"/>
      <c r="N3" s="25"/>
      <c r="O3" s="4" t="s">
        <v>9</v>
      </c>
      <c r="P3" s="241" t="s">
        <v>0</v>
      </c>
      <c r="Q3" s="19" t="s">
        <v>1</v>
      </c>
      <c r="R3" s="4"/>
      <c r="U3" s="9"/>
      <c r="V3" s="9"/>
    </row>
    <row r="4" spans="1:27" s="7" customFormat="1" ht="27" customHeight="1" thickBot="1">
      <c r="A4" s="610">
        <v>1</v>
      </c>
      <c r="B4" s="611">
        <v>1</v>
      </c>
      <c r="C4" s="612" t="str">
        <f>IF(B4="","",VLOOKUP(B4,$B$38:$D$100,2))</f>
        <v>髙橋　大和</v>
      </c>
      <c r="D4" s="612" t="str">
        <f>IF(B4="","",VLOOKUP(B4,$B$38:$D$100,3))</f>
        <v>拓大紅陵</v>
      </c>
      <c r="E4" s="488"/>
      <c r="F4" s="489">
        <v>1</v>
      </c>
      <c r="G4" s="1"/>
      <c r="H4" s="1"/>
      <c r="I4" s="1"/>
      <c r="J4" s="1"/>
      <c r="K4" s="1"/>
      <c r="L4" s="1"/>
      <c r="M4" s="1"/>
      <c r="N4" s="516">
        <v>2</v>
      </c>
      <c r="O4" s="613">
        <v>14</v>
      </c>
      <c r="P4" s="612" t="str">
        <f>IF(O4="","",VLOOKUP(O4,$B$38:$D$100,2))</f>
        <v>今吉　翔琉</v>
      </c>
      <c r="Q4" s="612" t="str">
        <f>IF(O4="","",VLOOKUP(O4,$B$38:$D$100,3))</f>
        <v>日体大柏</v>
      </c>
      <c r="R4" s="613">
        <v>8</v>
      </c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12"/>
      <c r="F5" s="490" t="s">
        <v>540</v>
      </c>
      <c r="G5" s="491">
        <v>2</v>
      </c>
      <c r="H5" s="1"/>
      <c r="I5" s="1"/>
      <c r="J5" s="1"/>
      <c r="K5" s="1"/>
      <c r="L5" s="1"/>
      <c r="M5" s="495">
        <v>0</v>
      </c>
      <c r="N5" s="306" t="s">
        <v>536</v>
      </c>
      <c r="O5" s="614"/>
      <c r="P5" s="612"/>
      <c r="Q5" s="612"/>
      <c r="R5" s="614"/>
      <c r="U5" s="8"/>
      <c r="V5" s="8"/>
      <c r="Y5" s="5"/>
      <c r="Z5" s="5"/>
      <c r="AA5" s="5"/>
    </row>
    <row r="6" spans="1:27" s="7" customFormat="1" ht="27" customHeight="1" thickTop="1" thickBot="1">
      <c r="A6" s="610">
        <v>2</v>
      </c>
      <c r="B6" s="611">
        <v>6</v>
      </c>
      <c r="C6" s="612" t="str">
        <f>IF(B6="","",VLOOKUP(B6,$B$38:$D$100,2))</f>
        <v>鈴木　健太</v>
      </c>
      <c r="D6" s="612" t="str">
        <f>IF(B6="","",VLOOKUP(B6,$B$38:$D$100,3))</f>
        <v>秀明八千代</v>
      </c>
      <c r="E6" s="488">
        <v>5</v>
      </c>
      <c r="F6" s="304"/>
      <c r="G6" s="310"/>
      <c r="H6" s="1"/>
      <c r="I6" s="1"/>
      <c r="J6" s="1"/>
      <c r="K6" s="1"/>
      <c r="L6" s="304"/>
      <c r="M6" s="310"/>
      <c r="N6" s="300"/>
      <c r="O6" s="613">
        <v>5</v>
      </c>
      <c r="P6" s="612" t="str">
        <f>IF(O6="","",VLOOKUP(O6,$B$38:$D$100,2))</f>
        <v>石橋　　樹</v>
      </c>
      <c r="Q6" s="612" t="str">
        <f>IF(O6="","",VLOOKUP(O6,$B$38:$D$100,3))</f>
        <v>佐原</v>
      </c>
      <c r="R6" s="613">
        <v>9</v>
      </c>
      <c r="U6" s="8"/>
      <c r="V6" s="8"/>
      <c r="Y6" s="5"/>
      <c r="Z6" s="5"/>
      <c r="AA6" s="5"/>
    </row>
    <row r="7" spans="1:27" s="7" customFormat="1" ht="27" customHeight="1" thickTop="1" thickBot="1">
      <c r="A7" s="610"/>
      <c r="B7" s="611"/>
      <c r="C7" s="612"/>
      <c r="D7" s="612"/>
      <c r="E7" s="510" t="s">
        <v>533</v>
      </c>
      <c r="F7" s="508"/>
      <c r="G7" s="304"/>
      <c r="H7" s="1"/>
      <c r="I7" s="1"/>
      <c r="J7" s="1"/>
      <c r="K7" s="1"/>
      <c r="L7" s="502">
        <v>3</v>
      </c>
      <c r="M7" s="1" t="s">
        <v>542</v>
      </c>
      <c r="N7" s="431">
        <v>0</v>
      </c>
      <c r="O7" s="614"/>
      <c r="P7" s="612"/>
      <c r="Q7" s="612"/>
      <c r="R7" s="614"/>
      <c r="U7" s="8"/>
      <c r="V7" s="8"/>
      <c r="Y7" s="5"/>
      <c r="Z7" s="5"/>
      <c r="AA7" s="5"/>
    </row>
    <row r="8" spans="1:27" s="7" customFormat="1" ht="27" customHeight="1" thickTop="1" thickBot="1">
      <c r="A8" s="610">
        <v>3</v>
      </c>
      <c r="B8" s="611">
        <v>2</v>
      </c>
      <c r="C8" s="612" t="str">
        <f>IF(B8="","",VLOOKUP(B8,$B$38:$D$100,2))</f>
        <v>平野　慶太郎</v>
      </c>
      <c r="D8" s="612" t="str">
        <f>IF(B8="","",VLOOKUP(B8,$B$38:$D$100,3))</f>
        <v>木更津総合</v>
      </c>
      <c r="E8" s="309"/>
      <c r="F8" s="313">
        <v>0</v>
      </c>
      <c r="G8" s="304"/>
      <c r="H8" s="1"/>
      <c r="I8" s="1"/>
      <c r="J8" s="1"/>
      <c r="K8" s="304"/>
      <c r="L8" s="497"/>
      <c r="M8" s="205"/>
      <c r="N8" s="516">
        <v>6</v>
      </c>
      <c r="O8" s="613">
        <v>3</v>
      </c>
      <c r="P8" s="612" t="str">
        <f>IF(O8="","",VLOOKUP(O8,$B$38:$D$100,2))</f>
        <v>高司　龍聖</v>
      </c>
      <c r="Q8" s="612" t="str">
        <f>IF(O8="","",VLOOKUP(O8,$B$38:$D$100,3))</f>
        <v>木更津総合</v>
      </c>
      <c r="R8" s="613">
        <v>10</v>
      </c>
      <c r="U8" s="9"/>
      <c r="V8" s="9"/>
      <c r="Y8" s="5"/>
      <c r="Z8" s="5"/>
      <c r="AA8" s="5"/>
    </row>
    <row r="9" spans="1:27" s="7" customFormat="1" ht="27" customHeight="1" thickTop="1" thickBot="1">
      <c r="A9" s="610"/>
      <c r="B9" s="611"/>
      <c r="C9" s="612"/>
      <c r="D9" s="612"/>
      <c r="E9" s="426">
        <v>0</v>
      </c>
      <c r="F9" s="1"/>
      <c r="G9" s="304"/>
      <c r="H9" s="313"/>
      <c r="I9" s="492"/>
      <c r="J9" s="1"/>
      <c r="K9" s="304"/>
      <c r="L9" s="499"/>
      <c r="M9" s="498"/>
      <c r="N9" s="306" t="s">
        <v>537</v>
      </c>
      <c r="O9" s="614"/>
      <c r="P9" s="612"/>
      <c r="Q9" s="612"/>
      <c r="R9" s="614"/>
      <c r="U9" s="9"/>
      <c r="V9" s="453"/>
      <c r="Y9" s="5"/>
      <c r="Z9" s="5"/>
      <c r="AA9" s="5"/>
    </row>
    <row r="10" spans="1:27" s="7" customFormat="1" ht="27" customHeight="1" thickTop="1" thickBot="1">
      <c r="A10" s="610">
        <v>4</v>
      </c>
      <c r="B10" s="611">
        <v>4</v>
      </c>
      <c r="C10" s="612" t="str">
        <f>IF(B10="","",VLOOKUP(B10,$B$38:$D$100,2))</f>
        <v>菅谷　祐斗</v>
      </c>
      <c r="D10" s="612" t="str">
        <f>IF(B10="","",VLOOKUP(B10,$B$38:$D$100,3))</f>
        <v>市立銚子</v>
      </c>
      <c r="E10" s="488">
        <v>6</v>
      </c>
      <c r="F10" s="1"/>
      <c r="G10" s="304" t="s">
        <v>543</v>
      </c>
      <c r="H10" s="303"/>
      <c r="I10" s="517">
        <v>0</v>
      </c>
      <c r="J10" s="518">
        <v>1</v>
      </c>
      <c r="K10" s="513"/>
      <c r="L10" s="1" t="s">
        <v>545</v>
      </c>
      <c r="M10" s="304">
        <v>4</v>
      </c>
      <c r="N10" s="300"/>
      <c r="O10" s="613">
        <v>15</v>
      </c>
      <c r="P10" s="612" t="str">
        <f>IF(O10="","",VLOOKUP(O10,$B$38:$D$100,2))</f>
        <v>大髙　宝来</v>
      </c>
      <c r="Q10" s="612" t="str">
        <f>IF(O10="","",VLOOKUP(O10,$B$38:$D$100,3))</f>
        <v>昭和学院</v>
      </c>
      <c r="R10" s="613">
        <v>11</v>
      </c>
      <c r="U10" s="9"/>
      <c r="V10" s="9"/>
      <c r="Y10" s="5"/>
      <c r="Z10" s="5"/>
      <c r="AA10" s="5"/>
    </row>
    <row r="11" spans="1:27" s="7" customFormat="1" ht="27" customHeight="1" thickTop="1" thickBot="1">
      <c r="A11" s="610"/>
      <c r="B11" s="611"/>
      <c r="C11" s="612"/>
      <c r="D11" s="612"/>
      <c r="E11" s="510" t="s">
        <v>534</v>
      </c>
      <c r="F11" s="491">
        <v>3</v>
      </c>
      <c r="G11" s="492"/>
      <c r="H11" s="1"/>
      <c r="I11" s="1" t="s">
        <v>560</v>
      </c>
      <c r="J11" s="1"/>
      <c r="K11" s="490"/>
      <c r="L11" s="1"/>
      <c r="M11" s="1"/>
      <c r="N11" s="431">
        <v>0</v>
      </c>
      <c r="O11" s="614"/>
      <c r="P11" s="612"/>
      <c r="Q11" s="612"/>
      <c r="R11" s="614"/>
      <c r="T11" s="9"/>
      <c r="U11" s="9"/>
      <c r="V11" s="8"/>
      <c r="W11" s="8"/>
      <c r="X11" s="8"/>
      <c r="Y11" s="5"/>
      <c r="Z11" s="5"/>
      <c r="AA11" s="5"/>
    </row>
    <row r="12" spans="1:27" s="7" customFormat="1" ht="27" customHeight="1" thickTop="1">
      <c r="A12" s="610">
        <v>5</v>
      </c>
      <c r="B12" s="611">
        <v>8</v>
      </c>
      <c r="C12" s="612" t="str">
        <f>IF(B12="","",VLOOKUP(B12,$B$38:$D$100,2))</f>
        <v>伊藤　壱耕</v>
      </c>
      <c r="D12" s="612" t="str">
        <f>IF(B12="","",VLOOKUP(B12,$B$38:$D$100,3))</f>
        <v>東総工業</v>
      </c>
      <c r="E12" s="309"/>
      <c r="F12" s="497"/>
      <c r="G12" s="492"/>
      <c r="H12" s="1"/>
      <c r="I12" s="1"/>
      <c r="J12" s="1"/>
      <c r="K12" s="492"/>
      <c r="L12" s="1"/>
      <c r="M12" s="1"/>
      <c r="N12" s="434">
        <v>0</v>
      </c>
      <c r="O12" s="613">
        <v>11</v>
      </c>
      <c r="P12" s="612" t="str">
        <f>IF(O12="","",VLOOKUP(O12,$B$38:$D$100,2))</f>
        <v>野中　椋介</v>
      </c>
      <c r="Q12" s="612" t="str">
        <f>IF(O12="","",VLOOKUP(O12,$B$38:$D$100,3))</f>
        <v>千葉南</v>
      </c>
      <c r="R12" s="613">
        <v>12</v>
      </c>
      <c r="Y12" s="5"/>
      <c r="Z12" s="5"/>
      <c r="AA12" s="5"/>
    </row>
    <row r="13" spans="1:27" s="7" customFormat="1" ht="27" customHeight="1" thickBot="1">
      <c r="A13" s="610"/>
      <c r="B13" s="611"/>
      <c r="C13" s="612"/>
      <c r="D13" s="612"/>
      <c r="E13" s="447">
        <v>0</v>
      </c>
      <c r="F13" s="492" t="s">
        <v>541</v>
      </c>
      <c r="G13" s="498"/>
      <c r="H13" s="1"/>
      <c r="I13" s="1"/>
      <c r="J13" s="1"/>
      <c r="K13" s="492"/>
      <c r="L13" s="1"/>
      <c r="M13" s="513">
        <v>0</v>
      </c>
      <c r="N13" s="311" t="s">
        <v>538</v>
      </c>
      <c r="O13" s="614"/>
      <c r="P13" s="612"/>
      <c r="Q13" s="612"/>
      <c r="R13" s="614"/>
      <c r="Y13" s="5"/>
      <c r="Z13" s="5"/>
      <c r="AA13" s="5"/>
    </row>
    <row r="14" spans="1:27" s="7" customFormat="1" ht="27" customHeight="1" thickTop="1" thickBot="1">
      <c r="A14" s="610">
        <v>6</v>
      </c>
      <c r="B14" s="611">
        <v>13</v>
      </c>
      <c r="C14" s="612" t="str">
        <f>IF(B14="","",VLOOKUP(B14,$B$38:$D$100,2))</f>
        <v>岡林　青空</v>
      </c>
      <c r="D14" s="612" t="str">
        <f>IF(B14="","",VLOOKUP(B14,$B$38:$D$100,3))</f>
        <v>日体大柏</v>
      </c>
      <c r="E14" s="488">
        <v>2</v>
      </c>
      <c r="F14" s="304"/>
      <c r="G14" s="429">
        <v>4</v>
      </c>
      <c r="H14" s="1"/>
      <c r="I14" s="1"/>
      <c r="J14" s="1"/>
      <c r="K14" s="492"/>
      <c r="L14" s="304"/>
      <c r="M14" s="497"/>
      <c r="N14" s="519"/>
      <c r="O14" s="611">
        <v>9</v>
      </c>
      <c r="P14" s="612" t="str">
        <f>IF(O14="","",VLOOKUP(O14,$B$38:$D$100,2))</f>
        <v>岡田　朝</v>
      </c>
      <c r="Q14" s="612" t="str">
        <f>IF(O14="","",VLOOKUP(O14,$B$38:$D$100,3))</f>
        <v>習志野</v>
      </c>
      <c r="R14" s="613">
        <v>13</v>
      </c>
      <c r="Y14" s="5"/>
      <c r="Z14" s="5"/>
      <c r="AA14" s="5"/>
    </row>
    <row r="15" spans="1:27" s="7" customFormat="1" ht="27" customHeight="1" thickTop="1" thickBot="1">
      <c r="A15" s="610"/>
      <c r="B15" s="611"/>
      <c r="C15" s="612"/>
      <c r="D15" s="612"/>
      <c r="E15" s="510" t="s">
        <v>535</v>
      </c>
      <c r="F15" s="508"/>
      <c r="G15" s="1"/>
      <c r="H15" s="1"/>
      <c r="I15" s="1"/>
      <c r="J15" s="1"/>
      <c r="K15" s="492"/>
      <c r="L15" s="508"/>
      <c r="M15" s="1" t="s">
        <v>544</v>
      </c>
      <c r="N15" s="431">
        <v>2</v>
      </c>
      <c r="O15" s="611"/>
      <c r="P15" s="612"/>
      <c r="Q15" s="612"/>
      <c r="R15" s="614"/>
      <c r="Y15" s="5"/>
      <c r="Z15" s="5"/>
      <c r="AA15" s="5"/>
    </row>
    <row r="16" spans="1:27" s="7" customFormat="1" ht="27" customHeight="1" thickTop="1">
      <c r="A16" s="610">
        <v>7</v>
      </c>
      <c r="B16" s="611">
        <v>10</v>
      </c>
      <c r="C16" s="612" t="str">
        <f>IF(B16="","",VLOOKUP(B16,$B$38:$D$100,2))</f>
        <v>杉本　往於</v>
      </c>
      <c r="D16" s="612" t="str">
        <f>IF(B16="","",VLOOKUP(B16,$B$38:$D$100,3))</f>
        <v>渋谷幕張</v>
      </c>
      <c r="E16" s="309"/>
      <c r="F16" s="1">
        <v>0</v>
      </c>
      <c r="G16" s="1"/>
      <c r="H16" s="1"/>
      <c r="I16" s="1"/>
      <c r="J16" s="1"/>
      <c r="K16" s="1"/>
      <c r="L16" s="505">
        <v>4</v>
      </c>
      <c r="M16" s="205"/>
      <c r="N16" s="300" t="s">
        <v>768</v>
      </c>
      <c r="O16" s="611">
        <v>7</v>
      </c>
      <c r="P16" s="612" t="str">
        <f>IF(O16="","",VLOOKUP(O16,$B$38:$D$100,2))</f>
        <v>向後　亮佑</v>
      </c>
      <c r="Q16" s="612" t="str">
        <f>IF(O16="","",VLOOKUP(O16,$B$38:$D$100,3))</f>
        <v>東総工業</v>
      </c>
      <c r="R16" s="613">
        <v>14</v>
      </c>
      <c r="U16" s="9"/>
      <c r="V16" s="9"/>
      <c r="Y16" s="5"/>
      <c r="Z16" s="5"/>
      <c r="AA16" s="5"/>
    </row>
    <row r="17" spans="1:27" s="7" customFormat="1" ht="27" customHeight="1" thickBot="1">
      <c r="A17" s="610"/>
      <c r="B17" s="611"/>
      <c r="C17" s="612"/>
      <c r="D17" s="612"/>
      <c r="E17" s="426">
        <v>0</v>
      </c>
      <c r="F17" s="1"/>
      <c r="G17" s="1"/>
      <c r="H17" s="1"/>
      <c r="I17" s="1"/>
      <c r="J17" s="1"/>
      <c r="K17" s="1"/>
      <c r="L17" s="492"/>
      <c r="M17" s="508"/>
      <c r="N17" s="1" t="s">
        <v>539</v>
      </c>
      <c r="O17" s="611"/>
      <c r="P17" s="612"/>
      <c r="Q17" s="612"/>
      <c r="R17" s="614"/>
      <c r="U17" s="9"/>
      <c r="V17" s="9"/>
      <c r="Y17" s="5"/>
      <c r="Z17" s="5"/>
      <c r="AA17" s="5"/>
    </row>
    <row r="18" spans="1:27" s="7" customFormat="1" ht="27" customHeight="1" thickTop="1" thickBot="1">
      <c r="A18" s="620"/>
      <c r="B18" s="615"/>
      <c r="C18" s="615"/>
      <c r="D18" s="617"/>
      <c r="E18" s="205"/>
      <c r="F18" s="1"/>
      <c r="G18" s="1"/>
      <c r="H18" s="1"/>
      <c r="I18" s="1"/>
      <c r="J18" s="1"/>
      <c r="K18" s="1"/>
      <c r="L18" s="1"/>
      <c r="M18" s="490">
        <v>2</v>
      </c>
      <c r="N18" s="519"/>
      <c r="O18" s="611">
        <v>12</v>
      </c>
      <c r="P18" s="612" t="str">
        <f>IF(O18="","",VLOOKUP(O18,$B$38:$D$100,2))</f>
        <v>大島　孝太</v>
      </c>
      <c r="Q18" s="612" t="str">
        <f>IF(O18="","",VLOOKUP(O18,$B$38:$D$100,3))</f>
        <v>日体大柏</v>
      </c>
      <c r="R18" s="613">
        <v>15</v>
      </c>
      <c r="U18" s="9"/>
      <c r="V18" s="9"/>
      <c r="Y18" s="5"/>
      <c r="Z18" s="5"/>
      <c r="AA18" s="5"/>
    </row>
    <row r="19" spans="1:27" s="7" customFormat="1" ht="27" customHeight="1" thickTop="1">
      <c r="A19" s="619"/>
      <c r="B19" s="616"/>
      <c r="C19" s="616"/>
      <c r="D19" s="618"/>
      <c r="E19" s="205"/>
      <c r="F19" s="1"/>
      <c r="G19" s="1"/>
      <c r="H19" s="1"/>
      <c r="I19" s="1"/>
      <c r="J19" s="1"/>
      <c r="K19" s="1"/>
      <c r="L19" s="1"/>
      <c r="M19" s="1"/>
      <c r="N19" s="306"/>
      <c r="O19" s="611"/>
      <c r="P19" s="612"/>
      <c r="Q19" s="612"/>
      <c r="R19" s="614"/>
      <c r="U19" s="9"/>
      <c r="V19" s="9"/>
      <c r="Y19" s="5"/>
      <c r="Z19" s="5"/>
      <c r="AA19" s="5"/>
    </row>
    <row r="20" spans="1:27" s="7" customFormat="1" ht="27" customHeight="1">
      <c r="A20" s="619"/>
      <c r="B20" s="616"/>
      <c r="C20" s="616"/>
      <c r="D20" s="618"/>
      <c r="E20" s="2"/>
      <c r="F20"/>
      <c r="G20"/>
      <c r="H20"/>
      <c r="I20"/>
      <c r="J20"/>
      <c r="K20"/>
      <c r="L20"/>
      <c r="M20"/>
      <c r="N20"/>
      <c r="O20" s="615"/>
      <c r="P20" s="615" t="str">
        <f>IF(O20="","",VLOOKUP(O20,$B$38:$D$100,2))</f>
        <v/>
      </c>
      <c r="Q20" s="617" t="str">
        <f>IF(O20="","",VLOOKUP(O20,$B$38:$D$100,3))</f>
        <v/>
      </c>
      <c r="R20" s="615"/>
      <c r="U20" s="9"/>
      <c r="V20" s="9"/>
      <c r="Y20" s="5"/>
      <c r="Z20" s="5"/>
      <c r="AA20" s="5"/>
    </row>
    <row r="21" spans="1:27" s="7" customFormat="1" ht="27" customHeight="1">
      <c r="A21" s="619"/>
      <c r="B21" s="616"/>
      <c r="C21" s="616"/>
      <c r="D21" s="618"/>
      <c r="E21" s="2"/>
      <c r="F21"/>
      <c r="G21"/>
      <c r="H21"/>
      <c r="I21"/>
      <c r="J21"/>
      <c r="K21"/>
      <c r="L21"/>
      <c r="M21"/>
      <c r="N21"/>
      <c r="O21" s="616"/>
      <c r="P21" s="616"/>
      <c r="Q21" s="618"/>
      <c r="R21" s="616"/>
      <c r="U21" s="9"/>
      <c r="V21" s="9"/>
      <c r="Y21" s="5"/>
      <c r="Z21" s="5"/>
      <c r="AA21" s="5"/>
    </row>
    <row r="22" spans="1:27" s="7" customFormat="1" ht="27" customHeight="1">
      <c r="A22" s="619"/>
      <c r="B22" s="616"/>
      <c r="C22" s="616" t="str">
        <f>IF(B22="","",VLOOKUP(B22,$B$38:$D$100,2))</f>
        <v/>
      </c>
      <c r="D22" s="618" t="str">
        <f>IF(B22="","",VLOOKUP(B22,$B$38:$D$100,3))</f>
        <v/>
      </c>
      <c r="E22" s="2"/>
      <c r="F22"/>
      <c r="G22"/>
      <c r="H22"/>
      <c r="I22"/>
      <c r="J22"/>
      <c r="K22"/>
      <c r="L22"/>
      <c r="M22"/>
      <c r="N22"/>
      <c r="O22" s="616"/>
      <c r="P22" s="616" t="str">
        <f>IF(O22="","",VLOOKUP(O22,$B$38:$D$100,2))</f>
        <v/>
      </c>
      <c r="Q22" s="618" t="str">
        <f>IF(O22="","",VLOOKUP(O22,$B$38:$D$100,3))</f>
        <v/>
      </c>
      <c r="R22" s="616"/>
      <c r="U22" s="9"/>
      <c r="V22" s="9"/>
      <c r="Y22" s="5"/>
      <c r="Z22" s="5"/>
      <c r="AA22" s="5"/>
    </row>
    <row r="23" spans="1:27" s="7" customFormat="1" ht="27" customHeight="1">
      <c r="A23" s="619"/>
      <c r="B23" s="616"/>
      <c r="C23" s="616"/>
      <c r="D23" s="618"/>
      <c r="E23" s="2"/>
      <c r="F23"/>
      <c r="G23"/>
      <c r="H23"/>
      <c r="I23"/>
      <c r="J23"/>
      <c r="K23"/>
      <c r="L23"/>
      <c r="M23"/>
      <c r="N23"/>
      <c r="O23" s="616"/>
      <c r="P23" s="616"/>
      <c r="Q23" s="618"/>
      <c r="R23" s="616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16" t="str">
        <f>IF(B24="","",VLOOKUP(B24,$B$38:$D$100,2))</f>
        <v/>
      </c>
      <c r="D24" s="618" t="str">
        <f>IF(B24="","",VLOOKUP(B24,$B$38:$D$100,3))</f>
        <v/>
      </c>
      <c r="E24" s="2"/>
      <c r="F24"/>
      <c r="G24"/>
      <c r="H24"/>
      <c r="I24"/>
      <c r="J24"/>
      <c r="K24"/>
      <c r="L24"/>
      <c r="M24"/>
      <c r="N24"/>
      <c r="O24" s="616"/>
      <c r="P24" s="616" t="str">
        <f>IF(O24="","",VLOOKUP(O24,$B$38:$D$100,2))</f>
        <v/>
      </c>
      <c r="Q24" s="618" t="str">
        <f>IF(O24="","",VLOOKUP(O24,$B$38:$D$100,3))</f>
        <v/>
      </c>
      <c r="R24" s="616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/>
      <c r="G25"/>
      <c r="H25"/>
      <c r="I25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16" t="str">
        <f>IF(B26="","",VLOOKUP(B26,$B$38:$D$100,2))</f>
        <v/>
      </c>
      <c r="D26" s="618" t="str">
        <f>IF(B26="","",VLOOKUP(B26,$B$38:$D$100,3))</f>
        <v/>
      </c>
      <c r="E26" s="2"/>
      <c r="F26"/>
      <c r="G26"/>
      <c r="H26"/>
      <c r="I26"/>
      <c r="J26"/>
      <c r="K26"/>
      <c r="L26"/>
      <c r="M26"/>
      <c r="N26"/>
      <c r="O26" s="616"/>
      <c r="P26" s="616" t="str">
        <f>IF(O26="","",VLOOKUP(O26,$B$38:$D$100,2))</f>
        <v/>
      </c>
      <c r="Q26" s="618" t="str">
        <f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/>
      <c r="G27"/>
      <c r="H27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>IF(B28="","",VLOOKUP(B28,$B$38:$D$100,2))</f>
        <v/>
      </c>
      <c r="D28" s="618" t="str">
        <f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>IF(O28="","",VLOOKUP(O28,$B$38:$D$100,2))</f>
        <v/>
      </c>
      <c r="Q28" s="618" t="str">
        <f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>IF(B30="","",VLOOKUP(B30,$B$38:$D$100,2))</f>
        <v/>
      </c>
      <c r="D30" s="618" t="str">
        <f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>IF(O30="","",VLOOKUP(O30,$B$38:$D$100,2))</f>
        <v/>
      </c>
      <c r="Q30" s="618" t="str">
        <f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>IF(B32="","",VLOOKUP(B32,$B$38:$D$100,2))</f>
        <v/>
      </c>
      <c r="D32" s="618" t="str">
        <f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>IF(O32="","",VLOOKUP(O32,$B$38:$D$100,2))</f>
        <v/>
      </c>
      <c r="Q32" s="618" t="str">
        <f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>IF(B34="","",VLOOKUP(B34,$B$38:$D$100,2))</f>
        <v/>
      </c>
      <c r="D34" s="618" t="str">
        <f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>IF(O34="","",VLOOKUP(O34,$B$38:$D$100,2))</f>
        <v/>
      </c>
      <c r="Q34" s="618" t="str">
        <f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367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382</v>
      </c>
      <c r="D39" s="78" t="s">
        <v>16</v>
      </c>
      <c r="E39" s="20" t="s">
        <v>375</v>
      </c>
    </row>
    <row r="40" spans="1:21">
      <c r="B40" s="76">
        <v>2</v>
      </c>
      <c r="C40" s="77" t="s">
        <v>324</v>
      </c>
      <c r="D40" s="78" t="s">
        <v>17</v>
      </c>
    </row>
    <row r="41" spans="1:21">
      <c r="B41" s="76">
        <v>3</v>
      </c>
      <c r="C41" s="77" t="s">
        <v>325</v>
      </c>
      <c r="D41" s="78" t="s">
        <v>17</v>
      </c>
    </row>
    <row r="42" spans="1:21">
      <c r="B42" s="76">
        <v>4</v>
      </c>
      <c r="C42" s="77" t="s">
        <v>118</v>
      </c>
      <c r="D42" s="78" t="s">
        <v>208</v>
      </c>
    </row>
    <row r="43" spans="1:21">
      <c r="B43" s="76">
        <v>5</v>
      </c>
      <c r="C43" s="77" t="s">
        <v>345</v>
      </c>
      <c r="D43" s="78" t="s">
        <v>26</v>
      </c>
    </row>
    <row r="44" spans="1:21">
      <c r="B44" s="76">
        <v>6</v>
      </c>
      <c r="C44" s="77" t="s">
        <v>119</v>
      </c>
      <c r="D44" s="78" t="s">
        <v>83</v>
      </c>
    </row>
    <row r="45" spans="1:21">
      <c r="B45" s="76">
        <v>7</v>
      </c>
      <c r="C45" s="77" t="s">
        <v>255</v>
      </c>
      <c r="D45" s="78" t="s">
        <v>74</v>
      </c>
    </row>
    <row r="46" spans="1:21">
      <c r="B46" s="76">
        <v>8</v>
      </c>
      <c r="C46" s="77" t="s">
        <v>256</v>
      </c>
      <c r="D46" s="78" t="s">
        <v>74</v>
      </c>
    </row>
    <row r="47" spans="1:21">
      <c r="B47" s="76">
        <v>9</v>
      </c>
      <c r="C47" s="77" t="s">
        <v>260</v>
      </c>
      <c r="D47" s="78" t="s">
        <v>150</v>
      </c>
    </row>
    <row r="48" spans="1:21">
      <c r="B48" s="76">
        <v>10</v>
      </c>
      <c r="C48" s="77" t="s">
        <v>121</v>
      </c>
      <c r="D48" s="78" t="s">
        <v>27</v>
      </c>
    </row>
    <row r="49" spans="2:5">
      <c r="B49" s="76">
        <v>11</v>
      </c>
      <c r="C49" s="77" t="s">
        <v>276</v>
      </c>
      <c r="D49" s="78" t="s">
        <v>196</v>
      </c>
    </row>
    <row r="50" spans="2:5">
      <c r="B50" s="76">
        <v>12</v>
      </c>
      <c r="C50" s="77" t="s">
        <v>381</v>
      </c>
      <c r="D50" s="78" t="s">
        <v>29</v>
      </c>
      <c r="E50" s="20" t="s">
        <v>374</v>
      </c>
    </row>
    <row r="51" spans="2:5">
      <c r="B51" s="76">
        <v>13</v>
      </c>
      <c r="C51" s="77" t="s">
        <v>289</v>
      </c>
      <c r="D51" s="78" t="s">
        <v>29</v>
      </c>
    </row>
    <row r="52" spans="2:5">
      <c r="B52" s="76">
        <v>14</v>
      </c>
      <c r="C52" s="77" t="s">
        <v>290</v>
      </c>
      <c r="D52" s="78" t="s">
        <v>29</v>
      </c>
    </row>
    <row r="53" spans="2:5">
      <c r="B53" s="76">
        <v>15</v>
      </c>
      <c r="C53" s="77" t="s">
        <v>304</v>
      </c>
      <c r="D53" s="78" t="s">
        <v>23</v>
      </c>
    </row>
    <row r="54" spans="2:5">
      <c r="B54" s="76">
        <v>16</v>
      </c>
      <c r="C54" s="77"/>
      <c r="D54" s="78"/>
    </row>
    <row r="55" spans="2:5">
      <c r="B55" s="76">
        <v>17</v>
      </c>
      <c r="C55" s="77"/>
      <c r="D55" s="78"/>
    </row>
    <row r="56" spans="2:5">
      <c r="B56" s="76">
        <v>18</v>
      </c>
      <c r="C56" s="77"/>
      <c r="D56" s="78"/>
    </row>
    <row r="57" spans="2:5">
      <c r="B57" s="76">
        <v>19</v>
      </c>
      <c r="C57" s="77"/>
      <c r="D57" s="78"/>
    </row>
    <row r="58" spans="2:5">
      <c r="B58" s="76">
        <v>20</v>
      </c>
      <c r="C58" s="77"/>
      <c r="D58" s="78"/>
    </row>
    <row r="59" spans="2:5">
      <c r="B59" s="76">
        <v>21</v>
      </c>
      <c r="C59" s="77"/>
      <c r="D59" s="78"/>
    </row>
    <row r="60" spans="2:5">
      <c r="B60" s="76">
        <v>22</v>
      </c>
      <c r="C60" s="77"/>
      <c r="D60" s="78"/>
    </row>
    <row r="61" spans="2:5">
      <c r="B61" s="76">
        <v>23</v>
      </c>
      <c r="C61" s="77"/>
      <c r="D61" s="78"/>
    </row>
    <row r="62" spans="2:5">
      <c r="B62" s="76">
        <v>24</v>
      </c>
      <c r="C62" s="77"/>
      <c r="D62" s="78"/>
    </row>
    <row r="63" spans="2:5">
      <c r="B63" s="76">
        <v>25</v>
      </c>
      <c r="C63" s="77"/>
      <c r="D63" s="78"/>
    </row>
    <row r="64" spans="2:5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H46" sqref="H46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105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0"/>
      <c r="F3" s="42"/>
      <c r="G3" s="25"/>
      <c r="H3" s="25"/>
      <c r="I3" s="24"/>
      <c r="J3" s="20"/>
      <c r="K3" s="27"/>
      <c r="L3" s="27"/>
      <c r="M3" s="25"/>
      <c r="N3" s="25"/>
      <c r="O3" s="4"/>
      <c r="P3" s="241"/>
      <c r="Q3" s="19"/>
      <c r="R3" s="4"/>
      <c r="U3" s="9"/>
      <c r="V3" s="9"/>
    </row>
    <row r="4" spans="1:27" s="7" customFormat="1" ht="27" customHeight="1" thickBot="1">
      <c r="A4" s="610">
        <v>1</v>
      </c>
      <c r="B4" s="611">
        <v>1</v>
      </c>
      <c r="C4" s="612" t="str">
        <f>IF(B4="","",VLOOKUP(B4,$B$38:$D$100,2))</f>
        <v>仲　哲史</v>
      </c>
      <c r="D4" s="612" t="str">
        <f>IF(B4="","",VLOOKUP(B4,$B$38:$D$100,3))</f>
        <v>拓大紅陵</v>
      </c>
      <c r="E4" s="488"/>
      <c r="F4" s="489">
        <v>8</v>
      </c>
      <c r="G4" s="1"/>
      <c r="H4" s="1"/>
      <c r="I4"/>
      <c r="J4"/>
      <c r="M4"/>
      <c r="N4"/>
      <c r="O4" s="616"/>
      <c r="P4" s="616" t="str">
        <f>IF(O4="","",VLOOKUP(O4,$B$38:$D$100,2))</f>
        <v/>
      </c>
      <c r="Q4" s="618" t="str">
        <f>IF(O4="","",VLOOKUP(O4,$B$38:$D$100,3))</f>
        <v/>
      </c>
      <c r="R4" s="616"/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12"/>
      <c r="F5" s="490" t="s">
        <v>484</v>
      </c>
      <c r="G5" s="491"/>
      <c r="H5" s="1"/>
      <c r="I5"/>
      <c r="J5"/>
      <c r="K5"/>
      <c r="L5"/>
      <c r="M5"/>
      <c r="N5" s="2"/>
      <c r="O5" s="616"/>
      <c r="P5" s="616"/>
      <c r="Q5" s="618"/>
      <c r="R5" s="616"/>
      <c r="U5" s="8"/>
      <c r="V5" s="8"/>
      <c r="Y5" s="5"/>
      <c r="Z5" s="5"/>
      <c r="AA5" s="5"/>
    </row>
    <row r="6" spans="1:27" s="7" customFormat="1" ht="27" customHeight="1" thickTop="1">
      <c r="A6" s="610">
        <v>2</v>
      </c>
      <c r="B6" s="611">
        <v>7</v>
      </c>
      <c r="C6" s="612" t="str">
        <f t="shared" ref="C6" si="0">IF(B6="","",VLOOKUP(B6,$B$38:$D$100,2))</f>
        <v>金子　京太郎</v>
      </c>
      <c r="D6" s="612" t="str">
        <f t="shared" ref="D6" si="1">IF(B6="","",VLOOKUP(B6,$B$38:$D$100,3))</f>
        <v>船橋東</v>
      </c>
      <c r="E6" s="298">
        <v>0</v>
      </c>
      <c r="F6" s="304"/>
      <c r="G6" s="310"/>
      <c r="H6" s="1"/>
      <c r="I6"/>
      <c r="J6"/>
      <c r="K6"/>
      <c r="L6"/>
      <c r="M6"/>
      <c r="N6"/>
      <c r="O6" s="616"/>
      <c r="P6" s="616" t="str">
        <f t="shared" ref="P6" si="2">IF(O6="","",VLOOKUP(O6,$B$38:$D$100,2))</f>
        <v/>
      </c>
      <c r="Q6" s="618" t="str">
        <f t="shared" ref="Q6" si="3">IF(O6="","",VLOOKUP(O6,$B$38:$D$100,3))</f>
        <v/>
      </c>
      <c r="R6" s="616"/>
      <c r="U6" s="8"/>
      <c r="V6" s="8"/>
      <c r="Y6" s="5"/>
      <c r="Z6" s="5"/>
      <c r="AA6" s="5"/>
    </row>
    <row r="7" spans="1:27" s="7" customFormat="1" ht="27" customHeight="1" thickBot="1">
      <c r="A7" s="610"/>
      <c r="B7" s="611"/>
      <c r="C7" s="612"/>
      <c r="D7" s="612"/>
      <c r="E7" s="307" t="s">
        <v>481</v>
      </c>
      <c r="F7" s="494"/>
      <c r="G7" s="304"/>
      <c r="H7" s="1"/>
      <c r="I7"/>
      <c r="J7"/>
      <c r="K7"/>
      <c r="L7"/>
      <c r="M7"/>
      <c r="N7"/>
      <c r="O7" s="616"/>
      <c r="P7" s="616"/>
      <c r="Q7" s="618"/>
      <c r="R7" s="616"/>
      <c r="U7" s="8"/>
      <c r="V7" s="8"/>
      <c r="Y7" s="5"/>
      <c r="Z7" s="5"/>
      <c r="AA7" s="5"/>
    </row>
    <row r="8" spans="1:27" s="7" customFormat="1" ht="27" customHeight="1" thickTop="1" thickBot="1">
      <c r="A8" s="610">
        <v>3</v>
      </c>
      <c r="B8" s="611">
        <v>5</v>
      </c>
      <c r="C8" s="612" t="str">
        <f t="shared" ref="C8" si="4">IF(B8="","",VLOOKUP(B8,$B$38:$D$100,2))</f>
        <v>髙橋陸</v>
      </c>
      <c r="D8" s="612" t="str">
        <f t="shared" ref="D8" si="5">IF(B8="","",VLOOKUP(B8,$B$38:$D$100,3))</f>
        <v>千葉経済</v>
      </c>
      <c r="E8" s="520"/>
      <c r="F8" s="449">
        <v>0</v>
      </c>
      <c r="G8" s="304"/>
      <c r="H8" s="1"/>
      <c r="I8"/>
      <c r="J8"/>
      <c r="K8"/>
      <c r="L8"/>
      <c r="M8"/>
      <c r="N8"/>
      <c r="O8" s="616"/>
      <c r="P8" s="616" t="str">
        <f t="shared" ref="P8" si="6">IF(O8="","",VLOOKUP(O8,$B$38:$D$100,2))</f>
        <v/>
      </c>
      <c r="Q8" s="618" t="str">
        <f t="shared" ref="Q8" si="7">IF(O8="","",VLOOKUP(O8,$B$38:$D$100,3))</f>
        <v/>
      </c>
      <c r="R8" s="616"/>
      <c r="U8" s="9"/>
      <c r="V8" s="9"/>
      <c r="Y8" s="5"/>
      <c r="Z8" s="5"/>
      <c r="AA8" s="5"/>
    </row>
    <row r="9" spans="1:27" s="7" customFormat="1" ht="27" customHeight="1" thickTop="1" thickBot="1">
      <c r="A9" s="610"/>
      <c r="B9" s="611"/>
      <c r="C9" s="612"/>
      <c r="D9" s="612"/>
      <c r="E9" s="447">
        <v>6</v>
      </c>
      <c r="F9" s="1"/>
      <c r="G9" s="304" t="s">
        <v>561</v>
      </c>
      <c r="H9" s="521">
        <v>1</v>
      </c>
      <c r="I9"/>
      <c r="J9"/>
      <c r="K9"/>
      <c r="L9"/>
      <c r="M9"/>
      <c r="N9"/>
      <c r="O9" s="616"/>
      <c r="P9" s="616"/>
      <c r="Q9" s="618"/>
      <c r="R9" s="616"/>
      <c r="U9" s="9"/>
      <c r="V9" s="9"/>
      <c r="Y9" s="5"/>
      <c r="Z9" s="5"/>
      <c r="AA9" s="5"/>
    </row>
    <row r="10" spans="1:27" s="7" customFormat="1" ht="27" customHeight="1" thickTop="1">
      <c r="A10" s="610">
        <v>4</v>
      </c>
      <c r="B10" s="611">
        <v>3</v>
      </c>
      <c r="C10" s="612" t="str">
        <f t="shared" ref="C10" si="8">IF(B10="","",VLOOKUP(B10,$B$38:$D$100,2))</f>
        <v>山岸　宗一郎</v>
      </c>
      <c r="D10" s="612" t="str">
        <f t="shared" ref="D10" si="9">IF(B10="","",VLOOKUP(B10,$B$38:$D$100,3))</f>
        <v>成東</v>
      </c>
      <c r="E10" s="298">
        <v>0</v>
      </c>
      <c r="F10" s="1"/>
      <c r="G10" s="492"/>
      <c r="H10" s="437">
        <v>3</v>
      </c>
      <c r="I10"/>
      <c r="J10"/>
      <c r="K10"/>
      <c r="L10"/>
      <c r="M10"/>
      <c r="N10"/>
      <c r="O10" s="616"/>
      <c r="P10" s="616" t="str">
        <f t="shared" ref="P10" si="10">IF(O10="","",VLOOKUP(O10,$B$38:$D$100,2))</f>
        <v/>
      </c>
      <c r="Q10" s="618" t="str">
        <f t="shared" ref="Q10" si="11">IF(O10="","",VLOOKUP(O10,$B$38:$D$100,3))</f>
        <v/>
      </c>
      <c r="R10" s="616"/>
      <c r="U10" s="9"/>
      <c r="V10" s="9"/>
      <c r="Y10" s="5"/>
      <c r="Z10" s="5"/>
      <c r="AA10" s="5"/>
    </row>
    <row r="11" spans="1:27" s="7" customFormat="1" ht="27" customHeight="1" thickBot="1">
      <c r="A11" s="610"/>
      <c r="B11" s="611"/>
      <c r="C11" s="612"/>
      <c r="D11" s="612"/>
      <c r="E11" s="307" t="s">
        <v>482</v>
      </c>
      <c r="F11" s="509">
        <v>0</v>
      </c>
      <c r="G11" s="492"/>
      <c r="H11" s="1"/>
      <c r="I11"/>
      <c r="J11"/>
      <c r="K11"/>
      <c r="L11"/>
      <c r="M11"/>
      <c r="N11"/>
      <c r="O11" s="616"/>
      <c r="P11" s="616"/>
      <c r="Q11" s="618"/>
      <c r="R11" s="616"/>
      <c r="T11" s="9"/>
      <c r="U11" s="9"/>
      <c r="V11" s="8"/>
      <c r="W11" s="8"/>
      <c r="X11" s="8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2</v>
      </c>
      <c r="C12" s="612" t="str">
        <f t="shared" ref="C12" si="12">IF(B12="","",VLOOKUP(B12,$B$38:$D$100,2))</f>
        <v>見田　尊</v>
      </c>
      <c r="D12" s="612" t="str">
        <f t="shared" ref="D12" si="13">IF(B12="","",VLOOKUP(B12,$B$38:$D$100,3))</f>
        <v>拓大紅陵</v>
      </c>
      <c r="E12" s="493"/>
      <c r="F12" s="304"/>
      <c r="G12" s="492"/>
      <c r="H12" s="1"/>
      <c r="I12"/>
      <c r="J12"/>
      <c r="K12"/>
      <c r="L12"/>
      <c r="M12"/>
      <c r="N12"/>
      <c r="O12" s="616"/>
      <c r="P12" s="616" t="str">
        <f t="shared" ref="P12" si="14">IF(O12="","",VLOOKUP(O12,$B$38:$D$100,2))</f>
        <v/>
      </c>
      <c r="Q12" s="618" t="str">
        <f t="shared" ref="Q12" si="15">IF(O12="","",VLOOKUP(O12,$B$38:$D$100,3))</f>
        <v/>
      </c>
      <c r="R12" s="616"/>
      <c r="Y12" s="5"/>
      <c r="Z12" s="5"/>
      <c r="AA12" s="5"/>
    </row>
    <row r="13" spans="1:27" s="7" customFormat="1" ht="27" customHeight="1" thickTop="1" thickBot="1">
      <c r="A13" s="610"/>
      <c r="B13" s="611"/>
      <c r="C13" s="612"/>
      <c r="D13" s="612"/>
      <c r="E13" s="447">
        <v>6</v>
      </c>
      <c r="F13" s="304" t="s">
        <v>485</v>
      </c>
      <c r="G13" s="500"/>
      <c r="H13" s="1"/>
      <c r="I13"/>
      <c r="J13"/>
      <c r="K13"/>
      <c r="L13"/>
      <c r="M13"/>
      <c r="N13"/>
      <c r="O13" s="616"/>
      <c r="P13" s="616"/>
      <c r="Q13" s="618"/>
      <c r="R13" s="616"/>
      <c r="Y13" s="5"/>
      <c r="Z13" s="5"/>
      <c r="AA13" s="5"/>
    </row>
    <row r="14" spans="1:27" s="7" customFormat="1" ht="27" customHeight="1" thickTop="1" thickBot="1">
      <c r="A14" s="610">
        <v>6</v>
      </c>
      <c r="B14" s="611">
        <v>4</v>
      </c>
      <c r="C14" s="612" t="str">
        <f t="shared" ref="C14" si="16">IF(B14="","",VLOOKUP(B14,$B$38:$D$100,2))</f>
        <v>友部　力輝</v>
      </c>
      <c r="D14" s="612" t="str">
        <f t="shared" ref="D14" si="17">IF(B14="","",VLOOKUP(B14,$B$38:$D$100,3))</f>
        <v>秀明八千代</v>
      </c>
      <c r="E14" s="488">
        <v>4</v>
      </c>
      <c r="F14" s="492"/>
      <c r="G14" s="205"/>
      <c r="H14" s="1"/>
      <c r="I14"/>
      <c r="J14"/>
      <c r="K14"/>
      <c r="L14"/>
      <c r="M14"/>
      <c r="N14"/>
      <c r="O14" s="616"/>
      <c r="P14" s="616" t="str">
        <f t="shared" ref="P14" si="18">IF(O14="","",VLOOKUP(O14,$B$38:$D$100,2))</f>
        <v/>
      </c>
      <c r="Q14" s="618" t="str">
        <f t="shared" ref="Q14" si="19">IF(O14="","",VLOOKUP(O14,$B$38:$D$100,3))</f>
        <v/>
      </c>
      <c r="R14" s="616"/>
      <c r="V14" s="452"/>
      <c r="Y14" s="5"/>
      <c r="Z14" s="5"/>
      <c r="AA14" s="5"/>
    </row>
    <row r="15" spans="1:27" s="7" customFormat="1" ht="27" customHeight="1" thickTop="1" thickBot="1">
      <c r="A15" s="610"/>
      <c r="B15" s="611"/>
      <c r="C15" s="612"/>
      <c r="D15" s="612"/>
      <c r="E15" s="510" t="s">
        <v>483</v>
      </c>
      <c r="F15" s="498"/>
      <c r="G15" s="1"/>
      <c r="H15" s="1"/>
      <c r="I15"/>
      <c r="J15"/>
      <c r="K15"/>
      <c r="L15"/>
      <c r="M15"/>
      <c r="N15"/>
      <c r="O15" s="616"/>
      <c r="P15" s="616"/>
      <c r="Q15" s="618"/>
      <c r="R15" s="616"/>
      <c r="Y15" s="5"/>
      <c r="Z15" s="5"/>
      <c r="AA15" s="5"/>
    </row>
    <row r="16" spans="1:27" s="7" customFormat="1" ht="27" customHeight="1" thickTop="1">
      <c r="A16" s="610">
        <v>7</v>
      </c>
      <c r="B16" s="611">
        <v>6</v>
      </c>
      <c r="C16" s="612" t="str">
        <f t="shared" ref="C16" si="20">IF(B16="","",VLOOKUP(B16,$B$38:$D$100,2))</f>
        <v>清水　悠斗</v>
      </c>
      <c r="D16" s="612" t="str">
        <f t="shared" ref="D16" si="21">IF(B16="","",VLOOKUP(B16,$B$38:$D$100,3))</f>
        <v>日体大柏</v>
      </c>
      <c r="E16" s="309"/>
      <c r="F16" s="451">
        <v>3</v>
      </c>
      <c r="G16" s="1"/>
      <c r="H16" s="1"/>
      <c r="I16"/>
      <c r="J16"/>
      <c r="K16"/>
      <c r="L16"/>
      <c r="M16"/>
      <c r="N16"/>
      <c r="O16" s="616"/>
      <c r="P16" s="616" t="str">
        <f t="shared" ref="P16" si="22">IF(O16="","",VLOOKUP(O16,$B$38:$D$100,2))</f>
        <v/>
      </c>
      <c r="Q16" s="618" t="str">
        <f t="shared" ref="Q16" si="23">IF(O16="","",VLOOKUP(O16,$B$38:$D$100,3))</f>
        <v/>
      </c>
      <c r="R16" s="616"/>
      <c r="U16" s="9"/>
      <c r="V16" s="9"/>
      <c r="Y16" s="5"/>
      <c r="Z16" s="5"/>
      <c r="AA16" s="5"/>
    </row>
    <row r="17" spans="1:27" s="7" customFormat="1" ht="27" customHeight="1">
      <c r="A17" s="610"/>
      <c r="B17" s="611"/>
      <c r="C17" s="612"/>
      <c r="D17" s="612"/>
      <c r="E17" s="426">
        <v>3</v>
      </c>
      <c r="F17" s="1"/>
      <c r="G17" s="1"/>
      <c r="H17" s="1"/>
      <c r="I17"/>
      <c r="J17"/>
      <c r="K17"/>
      <c r="L17"/>
      <c r="M17"/>
      <c r="N17"/>
      <c r="O17" s="616"/>
      <c r="P17" s="616"/>
      <c r="Q17" s="618"/>
      <c r="R17" s="616"/>
      <c r="U17" s="9"/>
      <c r="V17" s="9"/>
      <c r="Y17" s="5"/>
      <c r="Z17" s="5"/>
      <c r="AA17" s="5"/>
    </row>
    <row r="18" spans="1:27" s="7" customFormat="1" ht="27" customHeight="1">
      <c r="A18" s="620"/>
      <c r="B18" s="615"/>
      <c r="C18" s="615" t="str">
        <f t="shared" ref="C18" si="24">IF(B18="","",VLOOKUP(B18,$B$38:$D$100,2))</f>
        <v/>
      </c>
      <c r="D18" s="617" t="str">
        <f t="shared" ref="D18" si="25">IF(B18="","",VLOOKUP(B18,$B$38:$D$100,3))</f>
        <v/>
      </c>
      <c r="E18" s="2"/>
      <c r="F18"/>
      <c r="G18"/>
      <c r="H18"/>
      <c r="I18"/>
      <c r="J18"/>
      <c r="K18"/>
      <c r="L18"/>
      <c r="M18"/>
      <c r="N18"/>
      <c r="O18" s="616"/>
      <c r="P18" s="616" t="str">
        <f t="shared" ref="P18" si="26">IF(O18="","",VLOOKUP(O18,$B$38:$D$100,2))</f>
        <v/>
      </c>
      <c r="Q18" s="618" t="str">
        <f t="shared" ref="Q18" si="27">IF(O18="","",VLOOKUP(O18,$B$38:$D$100,3))</f>
        <v/>
      </c>
      <c r="R18" s="616"/>
      <c r="U18" s="9"/>
      <c r="V18" s="9"/>
      <c r="Y18" s="5"/>
      <c r="Z18" s="5"/>
      <c r="AA18" s="5"/>
    </row>
    <row r="19" spans="1:27" s="7" customFormat="1" ht="27" customHeight="1">
      <c r="A19" s="619"/>
      <c r="B19" s="616"/>
      <c r="C19" s="616"/>
      <c r="D19" s="618"/>
      <c r="E19" s="2"/>
      <c r="F19"/>
      <c r="G19"/>
      <c r="H19"/>
      <c r="I19"/>
      <c r="J19"/>
      <c r="K19"/>
      <c r="L19"/>
      <c r="M19"/>
      <c r="N19"/>
      <c r="O19" s="616"/>
      <c r="P19" s="616"/>
      <c r="Q19" s="618"/>
      <c r="R19" s="616"/>
      <c r="U19" s="9"/>
      <c r="V19" s="9"/>
      <c r="Y19" s="5"/>
      <c r="Z19" s="5"/>
      <c r="AA19" s="5"/>
    </row>
    <row r="20" spans="1:27" s="7" customFormat="1" ht="27" customHeight="1">
      <c r="A20" s="619"/>
      <c r="B20" s="616"/>
      <c r="C20" s="616" t="str">
        <f t="shared" ref="C20" si="28">IF(B20="","",VLOOKUP(B20,$B$38:$D$100,2))</f>
        <v/>
      </c>
      <c r="D20" s="618" t="str">
        <f t="shared" ref="D20" si="29">IF(B20="","",VLOOKUP(B20,$B$38:$D$100,3))</f>
        <v/>
      </c>
      <c r="E20" s="2"/>
      <c r="F20"/>
      <c r="G20"/>
      <c r="H20"/>
      <c r="I20"/>
      <c r="J20"/>
      <c r="K20"/>
      <c r="L20"/>
      <c r="M20"/>
      <c r="N20"/>
      <c r="O20" s="616"/>
      <c r="P20" s="616" t="str">
        <f t="shared" ref="P20" si="30">IF(O20="","",VLOOKUP(O20,$B$38:$D$100,2))</f>
        <v/>
      </c>
      <c r="Q20" s="618" t="str">
        <f t="shared" ref="Q20" si="31">IF(O20="","",VLOOKUP(O20,$B$38:$D$100,3))</f>
        <v/>
      </c>
      <c r="R20" s="616"/>
      <c r="U20" s="9"/>
      <c r="V20" s="9"/>
      <c r="Y20" s="5"/>
      <c r="Z20" s="5"/>
      <c r="AA20" s="5"/>
    </row>
    <row r="21" spans="1:27" s="7" customFormat="1" ht="27" customHeight="1">
      <c r="A21" s="619"/>
      <c r="B21" s="616"/>
      <c r="C21" s="616"/>
      <c r="D21" s="618"/>
      <c r="E21" s="2"/>
      <c r="F21"/>
      <c r="G21"/>
      <c r="H21"/>
      <c r="I21"/>
      <c r="J21"/>
      <c r="K21"/>
      <c r="L21"/>
      <c r="M21"/>
      <c r="N21"/>
      <c r="O21" s="616"/>
      <c r="P21" s="616"/>
      <c r="Q21" s="618"/>
      <c r="R21" s="616"/>
      <c r="U21" s="9"/>
      <c r="V21" s="9"/>
      <c r="Y21" s="5"/>
      <c r="Z21" s="5"/>
      <c r="AA21" s="5"/>
    </row>
    <row r="22" spans="1:27" s="7" customFormat="1" ht="27" customHeight="1">
      <c r="A22" s="619"/>
      <c r="B22" s="616"/>
      <c r="C22" s="616" t="str">
        <f t="shared" ref="C22" si="32">IF(B22="","",VLOOKUP(B22,$B$38:$D$100,2))</f>
        <v/>
      </c>
      <c r="D22" s="618" t="str">
        <f t="shared" ref="D22" si="33">IF(B22="","",VLOOKUP(B22,$B$38:$D$100,3))</f>
        <v/>
      </c>
      <c r="E22" s="2"/>
      <c r="F22"/>
      <c r="G22"/>
      <c r="H22"/>
      <c r="I22"/>
      <c r="J22"/>
      <c r="K22"/>
      <c r="L22"/>
      <c r="M22"/>
      <c r="N22"/>
      <c r="O22" s="616"/>
      <c r="P22" s="616" t="str">
        <f t="shared" ref="P22" si="34">IF(O22="","",VLOOKUP(O22,$B$38:$D$100,2))</f>
        <v/>
      </c>
      <c r="Q22" s="618" t="str">
        <f t="shared" ref="Q22" si="35">IF(O22="","",VLOOKUP(O22,$B$38:$D$100,3))</f>
        <v/>
      </c>
      <c r="R22" s="616"/>
      <c r="U22" s="9"/>
      <c r="V22" s="9"/>
      <c r="Y22" s="5"/>
      <c r="Z22" s="5"/>
      <c r="AA22" s="5"/>
    </row>
    <row r="23" spans="1:27" s="7" customFormat="1" ht="27" customHeight="1">
      <c r="A23" s="619"/>
      <c r="B23" s="616"/>
      <c r="C23" s="616"/>
      <c r="D23" s="618"/>
      <c r="E23" s="2"/>
      <c r="F23"/>
      <c r="G23"/>
      <c r="H23"/>
      <c r="I23"/>
      <c r="J23"/>
      <c r="K23"/>
      <c r="L23"/>
      <c r="M23"/>
      <c r="N23"/>
      <c r="O23" s="616"/>
      <c r="P23" s="616"/>
      <c r="Q23" s="618"/>
      <c r="R23" s="616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16" t="str">
        <f t="shared" ref="C24" si="36">IF(B24="","",VLOOKUP(B24,$B$38:$D$100,2))</f>
        <v/>
      </c>
      <c r="D24" s="618" t="str">
        <f t="shared" ref="D24" si="37">IF(B24="","",VLOOKUP(B24,$B$38:$D$100,3))</f>
        <v/>
      </c>
      <c r="E24" s="2"/>
      <c r="F24"/>
      <c r="G24"/>
      <c r="H24"/>
      <c r="I24"/>
      <c r="J24"/>
      <c r="K24"/>
      <c r="L24"/>
      <c r="M24"/>
      <c r="N24"/>
      <c r="O24" s="616"/>
      <c r="P24" s="616" t="str">
        <f t="shared" ref="P24" si="38">IF(O24="","",VLOOKUP(O24,$B$38:$D$100,2))</f>
        <v/>
      </c>
      <c r="Q24" s="618" t="str">
        <f t="shared" ref="Q24" si="39">IF(O24="","",VLOOKUP(O24,$B$38:$D$100,3))</f>
        <v/>
      </c>
      <c r="R24" s="616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/>
      <c r="G25"/>
      <c r="H25"/>
      <c r="I25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16" t="str">
        <f t="shared" ref="C26" si="40">IF(B26="","",VLOOKUP(B26,$B$38:$D$100,2))</f>
        <v/>
      </c>
      <c r="D26" s="618" t="str">
        <f t="shared" ref="D26" si="41">IF(B26="","",VLOOKUP(B26,$B$38:$D$100,3))</f>
        <v/>
      </c>
      <c r="E26" s="2"/>
      <c r="F26"/>
      <c r="G26"/>
      <c r="H26"/>
      <c r="I26"/>
      <c r="J26"/>
      <c r="K26"/>
      <c r="L26"/>
      <c r="M26"/>
      <c r="N26"/>
      <c r="O26" s="616"/>
      <c r="P26" s="616" t="str">
        <f t="shared" ref="P26" si="42">IF(O26="","",VLOOKUP(O26,$B$38:$D$100,2))</f>
        <v/>
      </c>
      <c r="Q26" s="618" t="str">
        <f t="shared" ref="Q26" si="43"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/>
      <c r="G27"/>
      <c r="H27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 t="shared" ref="C28" si="44">IF(B28="","",VLOOKUP(B28,$B$38:$D$100,2))</f>
        <v/>
      </c>
      <c r="D28" s="618" t="str">
        <f t="shared" ref="D28" si="45"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 t="shared" ref="P28" si="46">IF(O28="","",VLOOKUP(O28,$B$38:$D$100,2))</f>
        <v/>
      </c>
      <c r="Q28" s="618" t="str">
        <f t="shared" ref="Q28" si="47"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 t="shared" ref="C30" si="48">IF(B30="","",VLOOKUP(B30,$B$38:$D$100,2))</f>
        <v/>
      </c>
      <c r="D30" s="618" t="str">
        <f t="shared" ref="D30" si="49"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 t="shared" ref="P30" si="50">IF(O30="","",VLOOKUP(O30,$B$38:$D$100,2))</f>
        <v/>
      </c>
      <c r="Q30" s="618" t="str">
        <f t="shared" ref="Q30" si="51"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 t="shared" ref="C32" si="52">IF(B32="","",VLOOKUP(B32,$B$38:$D$100,2))</f>
        <v/>
      </c>
      <c r="D32" s="618" t="str">
        <f t="shared" ref="D32" si="53"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 t="shared" ref="P32" si="54">IF(O32="","",VLOOKUP(O32,$B$38:$D$100,2))</f>
        <v/>
      </c>
      <c r="Q32" s="618" t="str">
        <f t="shared" ref="Q32" si="55"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 t="shared" ref="C34" si="56">IF(B34="","",VLOOKUP(B34,$B$38:$D$100,2))</f>
        <v/>
      </c>
      <c r="D34" s="618" t="str">
        <f t="shared" ref="D34" si="57"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 t="shared" ref="P34" si="58">IF(O34="","",VLOOKUP(O34,$B$38:$D$100,2))</f>
        <v/>
      </c>
      <c r="Q34" s="618" t="str">
        <f t="shared" ref="Q34" si="59"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368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76</v>
      </c>
      <c r="D39" s="78" t="s">
        <v>16</v>
      </c>
      <c r="E39" s="20" t="s">
        <v>375</v>
      </c>
    </row>
    <row r="40" spans="1:21">
      <c r="B40" s="76">
        <v>2</v>
      </c>
      <c r="C40" s="77" t="s">
        <v>383</v>
      </c>
      <c r="D40" s="78" t="s">
        <v>16</v>
      </c>
    </row>
    <row r="41" spans="1:21">
      <c r="B41" s="76">
        <v>3</v>
      </c>
      <c r="C41" s="77" t="s">
        <v>122</v>
      </c>
      <c r="D41" s="78" t="s">
        <v>249</v>
      </c>
    </row>
    <row r="42" spans="1:21">
      <c r="B42" s="76">
        <v>4</v>
      </c>
      <c r="C42" s="77" t="s">
        <v>123</v>
      </c>
      <c r="D42" s="78" t="s">
        <v>83</v>
      </c>
    </row>
    <row r="43" spans="1:21">
      <c r="B43" s="76">
        <v>5</v>
      </c>
      <c r="C43" s="77" t="s">
        <v>124</v>
      </c>
      <c r="D43" s="78" t="s">
        <v>22</v>
      </c>
    </row>
    <row r="44" spans="1:21">
      <c r="B44" s="76">
        <v>6</v>
      </c>
      <c r="C44" s="77" t="s">
        <v>384</v>
      </c>
      <c r="D44" s="78" t="s">
        <v>29</v>
      </c>
      <c r="E44" s="20" t="s">
        <v>374</v>
      </c>
    </row>
    <row r="45" spans="1:21">
      <c r="B45" s="76">
        <v>7</v>
      </c>
      <c r="C45" s="77" t="s">
        <v>299</v>
      </c>
      <c r="D45" s="78" t="s">
        <v>193</v>
      </c>
    </row>
    <row r="46" spans="1:21">
      <c r="B46" s="76">
        <v>8</v>
      </c>
      <c r="C46" s="77"/>
      <c r="D46" s="78"/>
    </row>
    <row r="47" spans="1:21">
      <c r="B47" s="76">
        <v>9</v>
      </c>
      <c r="C47" s="77"/>
      <c r="D47" s="78"/>
    </row>
    <row r="48" spans="1:21">
      <c r="B48" s="76">
        <v>10</v>
      </c>
      <c r="C48" s="77"/>
      <c r="D48" s="78"/>
    </row>
    <row r="49" spans="2:4">
      <c r="B49" s="76">
        <v>11</v>
      </c>
      <c r="C49" s="77"/>
      <c r="D49" s="78"/>
    </row>
    <row r="50" spans="2:4">
      <c r="B50" s="76">
        <v>12</v>
      </c>
      <c r="C50" s="77"/>
      <c r="D50" s="78"/>
    </row>
    <row r="51" spans="2:4">
      <c r="B51" s="76">
        <v>13</v>
      </c>
      <c r="C51" s="77"/>
      <c r="D51" s="78"/>
    </row>
    <row r="52" spans="2:4">
      <c r="B52" s="76">
        <v>14</v>
      </c>
      <c r="C52" s="77"/>
      <c r="D52" s="78"/>
    </row>
    <row r="53" spans="2:4">
      <c r="B53" s="76">
        <v>15</v>
      </c>
      <c r="C53" s="77"/>
      <c r="D53" s="78"/>
    </row>
    <row r="54" spans="2:4">
      <c r="B54" s="76">
        <v>16</v>
      </c>
      <c r="C54" s="77"/>
      <c r="D54" s="78"/>
    </row>
    <row r="55" spans="2:4">
      <c r="B55" s="76">
        <v>17</v>
      </c>
      <c r="C55" s="77"/>
      <c r="D55" s="78"/>
    </row>
    <row r="56" spans="2:4">
      <c r="B56" s="76">
        <v>18</v>
      </c>
      <c r="C56" s="77"/>
      <c r="D56" s="78"/>
    </row>
    <row r="57" spans="2:4">
      <c r="B57" s="76">
        <v>19</v>
      </c>
      <c r="C57" s="77"/>
      <c r="D57" s="78"/>
    </row>
    <row r="58" spans="2:4">
      <c r="B58" s="76">
        <v>20</v>
      </c>
      <c r="C58" s="77"/>
      <c r="D58" s="78"/>
    </row>
    <row r="59" spans="2:4">
      <c r="B59" s="76">
        <v>21</v>
      </c>
      <c r="C59" s="77"/>
      <c r="D59" s="78"/>
    </row>
    <row r="60" spans="2:4">
      <c r="B60" s="76">
        <v>22</v>
      </c>
      <c r="C60" s="77"/>
      <c r="D60" s="78"/>
    </row>
    <row r="61" spans="2:4">
      <c r="B61" s="76">
        <v>23</v>
      </c>
      <c r="C61" s="77"/>
      <c r="D61" s="78"/>
    </row>
    <row r="62" spans="2:4">
      <c r="B62" s="76">
        <v>24</v>
      </c>
      <c r="C62" s="77"/>
      <c r="D62" s="78"/>
    </row>
    <row r="63" spans="2:4">
      <c r="B63" s="76">
        <v>25</v>
      </c>
      <c r="C63" s="77"/>
      <c r="D63" s="78"/>
    </row>
    <row r="64" spans="2:4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H45" sqref="H45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106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1"/>
      <c r="F3" s="314"/>
      <c r="G3" s="127"/>
      <c r="H3" s="127"/>
      <c r="I3" s="315"/>
      <c r="J3" s="20"/>
      <c r="K3" s="27"/>
      <c r="L3" s="27"/>
      <c r="M3" s="25"/>
      <c r="N3" s="25"/>
      <c r="O3" s="4"/>
      <c r="P3" s="241"/>
      <c r="Q3" s="19"/>
      <c r="R3" s="4"/>
      <c r="U3" s="9"/>
      <c r="V3" s="9"/>
    </row>
    <row r="4" spans="1:27" s="7" customFormat="1" ht="27" customHeight="1" thickBot="1">
      <c r="A4" s="610">
        <v>1</v>
      </c>
      <c r="B4" s="611">
        <v>4</v>
      </c>
      <c r="C4" s="612" t="str">
        <f>IF(B4="","",VLOOKUP(B4,$B$38:$D$100,2))</f>
        <v>中田翔也</v>
      </c>
      <c r="D4" s="612" t="str">
        <f>IF(B4="","",VLOOKUP(B4,$B$38:$D$100,3))</f>
        <v>敬愛学園</v>
      </c>
      <c r="E4" s="488"/>
      <c r="F4" s="489">
        <v>6</v>
      </c>
      <c r="G4" s="1"/>
      <c r="H4" s="1"/>
      <c r="I4" s="1"/>
      <c r="J4"/>
      <c r="M4"/>
      <c r="N4"/>
      <c r="O4" s="616"/>
      <c r="P4" s="616" t="str">
        <f>IF(O4="","",VLOOKUP(O4,$B$38:$D$100,2))</f>
        <v/>
      </c>
      <c r="Q4" s="625" t="str">
        <f>IF(O4="","",VLOOKUP(O4,$B$38:$D$100,3))</f>
        <v/>
      </c>
      <c r="R4" s="616"/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12"/>
      <c r="F5" s="522" t="s">
        <v>488</v>
      </c>
      <c r="G5" s="491"/>
      <c r="H5" s="1"/>
      <c r="I5" s="1"/>
      <c r="J5"/>
      <c r="K5"/>
      <c r="L5"/>
      <c r="M5"/>
      <c r="N5" s="2"/>
      <c r="O5" s="616"/>
      <c r="P5" s="616"/>
      <c r="Q5" s="625"/>
      <c r="R5" s="616"/>
      <c r="U5" s="8"/>
      <c r="V5" s="8"/>
      <c r="Y5" s="5"/>
      <c r="Z5" s="5"/>
      <c r="AA5" s="5"/>
    </row>
    <row r="6" spans="1:27" s="7" customFormat="1" ht="27" customHeight="1" thickTop="1">
      <c r="A6" s="610">
        <v>2</v>
      </c>
      <c r="B6" s="611">
        <v>3</v>
      </c>
      <c r="C6" s="612" t="str">
        <f t="shared" ref="C6" si="0">IF(B6="","",VLOOKUP(B6,$B$38:$D$100,2))</f>
        <v>塚口　昂佑</v>
      </c>
      <c r="D6" s="612" t="str">
        <f t="shared" ref="D6" si="1">IF(B6="","",VLOOKUP(B6,$B$38:$D$100,3))</f>
        <v>市立銚子</v>
      </c>
      <c r="E6" s="298" t="s">
        <v>761</v>
      </c>
      <c r="F6" s="317"/>
      <c r="G6" s="310"/>
      <c r="H6" s="1"/>
      <c r="I6" s="1"/>
      <c r="J6"/>
      <c r="K6"/>
      <c r="L6"/>
      <c r="M6"/>
      <c r="N6"/>
      <c r="O6" s="616"/>
      <c r="P6" s="616" t="str">
        <f t="shared" ref="P6" si="2">IF(O6="","",VLOOKUP(O6,$B$38:$D$100,2))</f>
        <v/>
      </c>
      <c r="Q6" s="625" t="str">
        <f t="shared" ref="Q6" si="3">IF(O6="","",VLOOKUP(O6,$B$38:$D$100,3))</f>
        <v/>
      </c>
      <c r="R6" s="616"/>
      <c r="U6" s="8"/>
      <c r="V6" s="8"/>
      <c r="Y6" s="5"/>
      <c r="Z6" s="5"/>
      <c r="AA6" s="5"/>
    </row>
    <row r="7" spans="1:27" s="7" customFormat="1" ht="27" customHeight="1" thickBot="1">
      <c r="A7" s="610"/>
      <c r="B7" s="611"/>
      <c r="C7" s="612"/>
      <c r="D7" s="612"/>
      <c r="E7" s="307" t="s">
        <v>486</v>
      </c>
      <c r="F7" s="523"/>
      <c r="G7" s="304"/>
      <c r="H7" s="1"/>
      <c r="I7" s="1"/>
      <c r="J7"/>
      <c r="K7"/>
      <c r="L7"/>
      <c r="M7"/>
      <c r="N7"/>
      <c r="O7" s="616"/>
      <c r="P7" s="616"/>
      <c r="Q7" s="625"/>
      <c r="R7" s="616"/>
      <c r="U7" s="8"/>
      <c r="V7" s="8"/>
      <c r="Y7" s="5"/>
      <c r="Z7" s="5"/>
      <c r="AA7" s="5"/>
    </row>
    <row r="8" spans="1:27" s="7" customFormat="1" ht="27" customHeight="1" thickTop="1" thickBot="1">
      <c r="A8" s="610">
        <v>3</v>
      </c>
      <c r="B8" s="611">
        <v>1</v>
      </c>
      <c r="C8" s="612" t="str">
        <f t="shared" ref="C8" si="4">IF(B8="","",VLOOKUP(B8,$B$38:$D$100,2))</f>
        <v>木村　友樹</v>
      </c>
      <c r="D8" s="612" t="str">
        <f t="shared" ref="D8" si="5">IF(B8="","",VLOOKUP(B8,$B$38:$D$100,3))</f>
        <v>拓大紅陵</v>
      </c>
      <c r="E8" s="493"/>
      <c r="F8" s="487">
        <v>0</v>
      </c>
      <c r="G8" s="304" t="s">
        <v>562</v>
      </c>
      <c r="H8" s="521">
        <v>0</v>
      </c>
      <c r="I8" s="1"/>
      <c r="J8"/>
      <c r="K8"/>
      <c r="L8"/>
      <c r="M8"/>
      <c r="N8"/>
      <c r="O8" s="616"/>
      <c r="P8" s="616" t="str">
        <f t="shared" ref="P8" si="6">IF(O8="","",VLOOKUP(O8,$B$38:$D$100,2))</f>
        <v/>
      </c>
      <c r="Q8" s="625" t="str">
        <f t="shared" ref="Q8" si="7">IF(O8="","",VLOOKUP(O8,$B$38:$D$100,3))</f>
        <v/>
      </c>
      <c r="R8" s="616"/>
      <c r="U8" s="9"/>
      <c r="V8" s="9"/>
      <c r="Y8" s="5"/>
      <c r="Z8" s="5"/>
      <c r="AA8" s="5"/>
    </row>
    <row r="9" spans="1:27" s="7" customFormat="1" ht="27" customHeight="1" thickTop="1">
      <c r="A9" s="610"/>
      <c r="B9" s="611"/>
      <c r="C9" s="612"/>
      <c r="D9" s="612"/>
      <c r="E9" s="312"/>
      <c r="F9" s="318"/>
      <c r="G9" s="492"/>
      <c r="H9" s="437">
        <v>3</v>
      </c>
      <c r="I9" s="1"/>
      <c r="J9"/>
      <c r="K9"/>
      <c r="L9"/>
      <c r="M9"/>
      <c r="N9"/>
      <c r="O9" s="616"/>
      <c r="P9" s="616"/>
      <c r="Q9" s="625"/>
      <c r="R9" s="616"/>
      <c r="U9" s="9"/>
      <c r="V9" s="9"/>
      <c r="Y9" s="5"/>
      <c r="Z9" s="5"/>
      <c r="AA9" s="5"/>
    </row>
    <row r="10" spans="1:27" s="7" customFormat="1" ht="27" customHeight="1">
      <c r="A10" s="610">
        <v>4</v>
      </c>
      <c r="B10" s="611">
        <v>2</v>
      </c>
      <c r="C10" s="612" t="str">
        <f t="shared" ref="C10" si="8">IF(B10="","",VLOOKUP(B10,$B$38:$D$100,2))</f>
        <v>作田　直也</v>
      </c>
      <c r="D10" s="612" t="str">
        <f t="shared" ref="D10" si="9">IF(B10="","",VLOOKUP(B10,$B$38:$D$100,3))</f>
        <v>木更津総合</v>
      </c>
      <c r="E10" s="298"/>
      <c r="F10" s="319">
        <v>0</v>
      </c>
      <c r="G10" s="492"/>
      <c r="H10" s="1"/>
      <c r="I10" s="1"/>
      <c r="J10"/>
      <c r="K10"/>
      <c r="L10"/>
      <c r="M10"/>
      <c r="N10"/>
      <c r="O10" s="616"/>
      <c r="P10" s="616" t="str">
        <f t="shared" ref="P10" si="10">IF(O10="","",VLOOKUP(O10,$B$38:$D$100,2))</f>
        <v/>
      </c>
      <c r="Q10" s="625" t="str">
        <f t="shared" ref="Q10" si="11">IF(O10="","",VLOOKUP(O10,$B$38:$D$100,3))</f>
        <v/>
      </c>
      <c r="R10" s="616"/>
      <c r="U10" s="9"/>
      <c r="V10" s="9"/>
      <c r="Y10" s="5"/>
      <c r="Z10" s="5"/>
      <c r="AA10" s="5"/>
    </row>
    <row r="11" spans="1:27" s="7" customFormat="1" ht="27" customHeight="1" thickBot="1">
      <c r="A11" s="610"/>
      <c r="B11" s="611"/>
      <c r="C11" s="612"/>
      <c r="D11" s="612"/>
      <c r="E11" s="312"/>
      <c r="F11" s="316" t="s">
        <v>487</v>
      </c>
      <c r="G11" s="500"/>
      <c r="H11" s="1"/>
      <c r="I11" s="1"/>
      <c r="J11"/>
      <c r="K11"/>
      <c r="L11"/>
      <c r="M11"/>
      <c r="N11"/>
      <c r="O11" s="616"/>
      <c r="P11" s="616"/>
      <c r="Q11" s="625"/>
      <c r="R11" s="616"/>
      <c r="T11" s="9"/>
      <c r="U11" s="9"/>
      <c r="V11" s="8"/>
      <c r="W11" s="8"/>
      <c r="X11" s="8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5</v>
      </c>
      <c r="C12" s="612" t="str">
        <f t="shared" ref="C12" si="12">IF(B12="","",VLOOKUP(B12,$B$38:$D$100,2))</f>
        <v>花田　滉季</v>
      </c>
      <c r="D12" s="612" t="str">
        <f t="shared" ref="D12" si="13">IF(B12="","",VLOOKUP(B12,$B$38:$D$100,3))</f>
        <v>日体大柏</v>
      </c>
      <c r="E12" s="488"/>
      <c r="F12" s="495"/>
      <c r="G12" s="205"/>
      <c r="H12" s="1"/>
      <c r="I12" s="1"/>
      <c r="J12"/>
      <c r="K12"/>
      <c r="L12"/>
      <c r="M12"/>
      <c r="N12"/>
      <c r="O12" s="616"/>
      <c r="P12" s="616" t="str">
        <f t="shared" ref="P12" si="14">IF(O12="","",VLOOKUP(O12,$B$38:$D$100,2))</f>
        <v/>
      </c>
      <c r="Q12" s="625" t="str">
        <f t="shared" ref="Q12" si="15">IF(O12="","",VLOOKUP(O12,$B$38:$D$100,3))</f>
        <v/>
      </c>
      <c r="R12" s="616"/>
      <c r="Y12" s="5"/>
      <c r="Z12" s="5"/>
      <c r="AA12" s="5"/>
    </row>
    <row r="13" spans="1:27" s="7" customFormat="1" ht="27" customHeight="1" thickTop="1">
      <c r="A13" s="610"/>
      <c r="B13" s="611"/>
      <c r="C13" s="612"/>
      <c r="D13" s="612"/>
      <c r="E13" s="312"/>
      <c r="F13" s="429">
        <v>5</v>
      </c>
      <c r="G13" s="1"/>
      <c r="H13" s="1"/>
      <c r="I13" s="1"/>
      <c r="J13"/>
      <c r="K13"/>
      <c r="L13"/>
      <c r="M13"/>
      <c r="N13"/>
      <c r="O13" s="616"/>
      <c r="P13" s="616"/>
      <c r="Q13" s="625"/>
      <c r="R13" s="616"/>
      <c r="Y13" s="5"/>
      <c r="Z13" s="5"/>
      <c r="AA13" s="5"/>
    </row>
    <row r="14" spans="1:27" s="7" customFormat="1" ht="27" customHeight="1">
      <c r="A14" s="626"/>
      <c r="B14" s="626"/>
      <c r="C14" s="626"/>
      <c r="D14" s="626"/>
      <c r="E14" s="2"/>
      <c r="F14"/>
      <c r="G14"/>
      <c r="H14"/>
      <c r="I14"/>
      <c r="J14"/>
      <c r="K14"/>
      <c r="L14"/>
      <c r="M14"/>
      <c r="N14"/>
      <c r="O14" s="616"/>
      <c r="P14" s="616" t="str">
        <f t="shared" ref="P14" si="16">IF(O14="","",VLOOKUP(O14,$B$38:$D$100,2))</f>
        <v/>
      </c>
      <c r="Q14" s="625" t="str">
        <f t="shared" ref="Q14" si="17">IF(O14="","",VLOOKUP(O14,$B$38:$D$100,3))</f>
        <v/>
      </c>
      <c r="R14" s="616"/>
      <c r="Y14" s="5"/>
      <c r="Z14" s="5"/>
      <c r="AA14" s="5"/>
    </row>
    <row r="15" spans="1:27" s="7" customFormat="1" ht="27" customHeight="1">
      <c r="A15" s="627"/>
      <c r="B15" s="627"/>
      <c r="C15" s="627"/>
      <c r="D15" s="627"/>
      <c r="E15" s="2"/>
      <c r="F15"/>
      <c r="G15"/>
      <c r="H15"/>
      <c r="I15"/>
      <c r="J15"/>
      <c r="K15"/>
      <c r="L15"/>
      <c r="M15"/>
      <c r="N15"/>
      <c r="O15" s="616"/>
      <c r="P15" s="616"/>
      <c r="Q15" s="625"/>
      <c r="R15" s="616"/>
      <c r="Y15" s="5"/>
      <c r="Z15" s="5"/>
      <c r="AA15" s="5"/>
    </row>
    <row r="16" spans="1:27" s="7" customFormat="1" ht="27" customHeight="1">
      <c r="A16" s="619"/>
      <c r="B16" s="616"/>
      <c r="C16" s="616" t="str">
        <f t="shared" ref="C16" si="18">IF(B16="","",VLOOKUP(B16,$B$38:$D$100,2))</f>
        <v/>
      </c>
      <c r="D16" s="618" t="str">
        <f t="shared" ref="D16" si="19">IF(B16="","",VLOOKUP(B16,$B$38:$D$100,3))</f>
        <v/>
      </c>
      <c r="E16" s="2"/>
      <c r="F16"/>
      <c r="G16"/>
      <c r="H16"/>
      <c r="I16"/>
      <c r="J16"/>
      <c r="K16"/>
      <c r="L16"/>
      <c r="M16"/>
      <c r="N16"/>
      <c r="O16" s="616"/>
      <c r="P16" s="616" t="str">
        <f t="shared" ref="P16" si="20">IF(O16="","",VLOOKUP(O16,$B$38:$D$100,2))</f>
        <v/>
      </c>
      <c r="Q16" s="625" t="str">
        <f t="shared" ref="Q16" si="21">IF(O16="","",VLOOKUP(O16,$B$38:$D$100,3))</f>
        <v/>
      </c>
      <c r="R16" s="616"/>
      <c r="U16" s="9"/>
      <c r="V16" s="9"/>
      <c r="Y16" s="5"/>
      <c r="Z16" s="5"/>
      <c r="AA16" s="5"/>
    </row>
    <row r="17" spans="1:27" s="7" customFormat="1" ht="27" customHeight="1">
      <c r="A17" s="619"/>
      <c r="B17" s="616"/>
      <c r="C17" s="616"/>
      <c r="D17" s="618"/>
      <c r="E17" s="2"/>
      <c r="F17"/>
      <c r="G17"/>
      <c r="H17"/>
      <c r="I17"/>
      <c r="J17"/>
      <c r="K17"/>
      <c r="L17"/>
      <c r="M17"/>
      <c r="N17"/>
      <c r="O17" s="616"/>
      <c r="P17" s="616"/>
      <c r="Q17" s="625"/>
      <c r="R17" s="616"/>
      <c r="U17" s="9"/>
      <c r="V17" s="9"/>
      <c r="Y17" s="5"/>
      <c r="Z17" s="5"/>
      <c r="AA17" s="5"/>
    </row>
    <row r="18" spans="1:27" s="7" customFormat="1" ht="27" customHeight="1">
      <c r="A18" s="619"/>
      <c r="B18" s="616"/>
      <c r="C18" s="616" t="str">
        <f t="shared" ref="C18" si="22">IF(B18="","",VLOOKUP(B18,$B$38:$D$100,2))</f>
        <v/>
      </c>
      <c r="D18" s="618" t="str">
        <f t="shared" ref="D18" si="23">IF(B18="","",VLOOKUP(B18,$B$38:$D$100,3))</f>
        <v/>
      </c>
      <c r="E18" s="2"/>
      <c r="F18"/>
      <c r="G18"/>
      <c r="H18"/>
      <c r="I18"/>
      <c r="J18"/>
      <c r="K18"/>
      <c r="L18"/>
      <c r="M18"/>
      <c r="N18"/>
      <c r="O18" s="616"/>
      <c r="P18" s="616" t="str">
        <f t="shared" ref="P18" si="24">IF(O18="","",VLOOKUP(O18,$B$38:$D$100,2))</f>
        <v/>
      </c>
      <c r="Q18" s="625" t="str">
        <f t="shared" ref="Q18" si="25">IF(O18="","",VLOOKUP(O18,$B$38:$D$100,3))</f>
        <v/>
      </c>
      <c r="R18" s="616"/>
      <c r="U18" s="9"/>
      <c r="V18" s="9"/>
      <c r="Y18" s="5"/>
      <c r="Z18" s="5"/>
      <c r="AA18" s="5"/>
    </row>
    <row r="19" spans="1:27" s="7" customFormat="1" ht="27" customHeight="1">
      <c r="A19" s="619"/>
      <c r="B19" s="616"/>
      <c r="C19" s="616"/>
      <c r="D19" s="618"/>
      <c r="E19" s="2"/>
      <c r="F19"/>
      <c r="G19"/>
      <c r="H19"/>
      <c r="I19"/>
      <c r="J19"/>
      <c r="K19"/>
      <c r="L19"/>
      <c r="M19"/>
      <c r="N19"/>
      <c r="O19" s="616"/>
      <c r="P19" s="616"/>
      <c r="Q19" s="625"/>
      <c r="R19" s="616"/>
      <c r="U19" s="9"/>
      <c r="V19" s="9"/>
      <c r="Y19" s="5"/>
      <c r="Z19" s="5"/>
      <c r="AA19" s="5"/>
    </row>
    <row r="20" spans="1:27" s="7" customFormat="1" ht="27" customHeight="1">
      <c r="A20" s="619"/>
      <c r="B20" s="616"/>
      <c r="C20" s="616" t="str">
        <f t="shared" ref="C20" si="26">IF(B20="","",VLOOKUP(B20,$B$38:$D$100,2))</f>
        <v/>
      </c>
      <c r="D20" s="618" t="str">
        <f t="shared" ref="D20" si="27">IF(B20="","",VLOOKUP(B20,$B$38:$D$100,3))</f>
        <v/>
      </c>
      <c r="E20" s="2"/>
      <c r="F20"/>
      <c r="G20"/>
      <c r="H20"/>
      <c r="I20"/>
      <c r="J20"/>
      <c r="K20"/>
      <c r="L20"/>
      <c r="M20"/>
      <c r="N20"/>
      <c r="O20" s="616"/>
      <c r="P20" s="616" t="str">
        <f t="shared" ref="P20" si="28">IF(O20="","",VLOOKUP(O20,$B$38:$D$100,2))</f>
        <v/>
      </c>
      <c r="Q20" s="625" t="str">
        <f t="shared" ref="Q20" si="29">IF(O20="","",VLOOKUP(O20,$B$38:$D$100,3))</f>
        <v/>
      </c>
      <c r="R20" s="616"/>
      <c r="U20" s="9"/>
      <c r="V20" s="9"/>
      <c r="Y20" s="5"/>
      <c r="Z20" s="5"/>
      <c r="AA20" s="5"/>
    </row>
    <row r="21" spans="1:27" s="7" customFormat="1" ht="27" customHeight="1">
      <c r="A21" s="619"/>
      <c r="B21" s="616"/>
      <c r="C21" s="616"/>
      <c r="D21" s="618"/>
      <c r="E21" s="2"/>
      <c r="F21"/>
      <c r="G21"/>
      <c r="H21"/>
      <c r="I21"/>
      <c r="J21"/>
      <c r="K21"/>
      <c r="L21"/>
      <c r="M21"/>
      <c r="N21"/>
      <c r="O21" s="616"/>
      <c r="P21" s="616"/>
      <c r="Q21" s="625"/>
      <c r="R21" s="616"/>
      <c r="U21" s="9"/>
      <c r="V21" s="9"/>
      <c r="Y21" s="5"/>
      <c r="Z21" s="5"/>
      <c r="AA21" s="5"/>
    </row>
    <row r="22" spans="1:27" s="7" customFormat="1" ht="27" customHeight="1">
      <c r="A22" s="619"/>
      <c r="B22" s="616"/>
      <c r="C22" s="616" t="str">
        <f t="shared" ref="C22" si="30">IF(B22="","",VLOOKUP(B22,$B$38:$D$100,2))</f>
        <v/>
      </c>
      <c r="D22" s="618" t="str">
        <f t="shared" ref="D22" si="31">IF(B22="","",VLOOKUP(B22,$B$38:$D$100,3))</f>
        <v/>
      </c>
      <c r="E22" s="2"/>
      <c r="F22"/>
      <c r="G22"/>
      <c r="H22"/>
      <c r="I22"/>
      <c r="J22"/>
      <c r="K22"/>
      <c r="L22"/>
      <c r="M22"/>
      <c r="N22"/>
      <c r="O22" s="616"/>
      <c r="P22" s="616" t="str">
        <f t="shared" ref="P22" si="32">IF(O22="","",VLOOKUP(O22,$B$38:$D$100,2))</f>
        <v/>
      </c>
      <c r="Q22" s="625" t="str">
        <f t="shared" ref="Q22" si="33">IF(O22="","",VLOOKUP(O22,$B$38:$D$100,3))</f>
        <v/>
      </c>
      <c r="R22" s="616"/>
      <c r="U22" s="9"/>
      <c r="V22" s="9"/>
      <c r="Y22" s="5"/>
      <c r="Z22" s="5"/>
      <c r="AA22" s="5"/>
    </row>
    <row r="23" spans="1:27" s="7" customFormat="1" ht="27" customHeight="1">
      <c r="A23" s="619"/>
      <c r="B23" s="616"/>
      <c r="C23" s="616"/>
      <c r="D23" s="618"/>
      <c r="E23" s="2"/>
      <c r="F23"/>
      <c r="G23"/>
      <c r="H23"/>
      <c r="I23"/>
      <c r="J23"/>
      <c r="K23"/>
      <c r="L23"/>
      <c r="M23"/>
      <c r="N23"/>
      <c r="O23" s="616"/>
      <c r="P23" s="616"/>
      <c r="Q23" s="625"/>
      <c r="R23" s="616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16" t="str">
        <f t="shared" ref="C24" si="34">IF(B24="","",VLOOKUP(B24,$B$38:$D$100,2))</f>
        <v/>
      </c>
      <c r="D24" s="618" t="str">
        <f t="shared" ref="D24" si="35">IF(B24="","",VLOOKUP(B24,$B$38:$D$100,3))</f>
        <v/>
      </c>
      <c r="E24" s="2"/>
      <c r="F24"/>
      <c r="G24"/>
      <c r="H24"/>
      <c r="I24"/>
      <c r="J24"/>
      <c r="K24"/>
      <c r="L24"/>
      <c r="M24"/>
      <c r="N24"/>
      <c r="O24" s="616"/>
      <c r="P24" s="616" t="str">
        <f t="shared" ref="P24" si="36">IF(O24="","",VLOOKUP(O24,$B$38:$D$100,2))</f>
        <v/>
      </c>
      <c r="Q24" s="625" t="str">
        <f t="shared" ref="Q24" si="37">IF(O24="","",VLOOKUP(O24,$B$38:$D$100,3))</f>
        <v/>
      </c>
      <c r="R24" s="616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/>
      <c r="G25"/>
      <c r="H25"/>
      <c r="I25"/>
      <c r="J25"/>
      <c r="K25"/>
      <c r="L25"/>
      <c r="M25"/>
      <c r="N25"/>
      <c r="O25" s="616"/>
      <c r="P25" s="616"/>
      <c r="Q25" s="625"/>
      <c r="R25" s="616"/>
      <c r="U25" s="9"/>
      <c r="V25" s="9"/>
    </row>
    <row r="26" spans="1:27" s="7" customFormat="1" ht="27" customHeight="1">
      <c r="A26" s="619"/>
      <c r="B26" s="616"/>
      <c r="C26" s="616" t="str">
        <f t="shared" ref="C26" si="38">IF(B26="","",VLOOKUP(B26,$B$38:$D$100,2))</f>
        <v/>
      </c>
      <c r="D26" s="618" t="str">
        <f t="shared" ref="D26" si="39">IF(B26="","",VLOOKUP(B26,$B$38:$D$100,3))</f>
        <v/>
      </c>
      <c r="E26" s="2"/>
      <c r="F26"/>
      <c r="G26"/>
      <c r="H26"/>
      <c r="I26"/>
      <c r="J26"/>
      <c r="K26"/>
      <c r="L26"/>
      <c r="M26"/>
      <c r="N26"/>
      <c r="O26" s="616"/>
      <c r="P26" s="616" t="str">
        <f t="shared" ref="P26" si="40">IF(O26="","",VLOOKUP(O26,$B$38:$D$100,2))</f>
        <v/>
      </c>
      <c r="Q26" s="625" t="str">
        <f t="shared" ref="Q26" si="41"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/>
      <c r="G27"/>
      <c r="H27"/>
      <c r="I27"/>
      <c r="J27"/>
      <c r="K27"/>
      <c r="L27"/>
      <c r="M27"/>
      <c r="N27"/>
      <c r="O27" s="616"/>
      <c r="P27" s="616"/>
      <c r="Q27" s="625"/>
      <c r="R27" s="616"/>
      <c r="U27" s="9"/>
      <c r="V27" s="9"/>
    </row>
    <row r="28" spans="1:27" s="7" customFormat="1" ht="27" customHeight="1">
      <c r="A28" s="619"/>
      <c r="B28" s="616"/>
      <c r="C28" s="616" t="str">
        <f t="shared" ref="C28" si="42">IF(B28="","",VLOOKUP(B28,$B$38:$D$100,2))</f>
        <v/>
      </c>
      <c r="D28" s="618" t="str">
        <f t="shared" ref="D28" si="43"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 t="shared" ref="P28" si="44">IF(O28="","",VLOOKUP(O28,$B$38:$D$100,2))</f>
        <v/>
      </c>
      <c r="Q28" s="625" t="str">
        <f t="shared" ref="Q28" si="45"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25"/>
      <c r="R29" s="616"/>
      <c r="U29" s="9"/>
      <c r="V29" s="9"/>
    </row>
    <row r="30" spans="1:27" s="7" customFormat="1" ht="27" customHeight="1">
      <c r="A30" s="619"/>
      <c r="B30" s="616"/>
      <c r="C30" s="616" t="str">
        <f t="shared" ref="C30" si="46">IF(B30="","",VLOOKUP(B30,$B$38:$D$100,2))</f>
        <v/>
      </c>
      <c r="D30" s="618" t="str">
        <f t="shared" ref="D30" si="47"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 t="shared" ref="P30" si="48">IF(O30="","",VLOOKUP(O30,$B$38:$D$100,2))</f>
        <v/>
      </c>
      <c r="Q30" s="625" t="str">
        <f t="shared" ref="Q30" si="49"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25"/>
      <c r="R31" s="616"/>
      <c r="U31" s="9"/>
      <c r="V31" s="9"/>
    </row>
    <row r="32" spans="1:27" ht="27" customHeight="1">
      <c r="A32" s="619"/>
      <c r="B32" s="616"/>
      <c r="C32" s="616" t="str">
        <f t="shared" ref="C32" si="50">IF(B32="","",VLOOKUP(B32,$B$38:$D$100,2))</f>
        <v/>
      </c>
      <c r="D32" s="618" t="str">
        <f t="shared" ref="D32" si="51"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 t="shared" ref="P32" si="52">IF(O32="","",VLOOKUP(O32,$B$38:$D$100,2))</f>
        <v/>
      </c>
      <c r="Q32" s="625" t="str">
        <f t="shared" ref="Q32" si="53"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25"/>
      <c r="R33" s="616"/>
      <c r="U33" s="243"/>
    </row>
    <row r="34" spans="1:21" ht="27" customHeight="1">
      <c r="A34" s="619"/>
      <c r="B34" s="616"/>
      <c r="C34" s="616" t="str">
        <f t="shared" ref="C34" si="54">IF(B34="","",VLOOKUP(B34,$B$38:$D$100,2))</f>
        <v/>
      </c>
      <c r="D34" s="618" t="str">
        <f t="shared" ref="D34" si="55"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 t="shared" ref="P34" si="56">IF(O34="","",VLOOKUP(O34,$B$38:$D$100,2))</f>
        <v/>
      </c>
      <c r="Q34" s="625" t="str">
        <f t="shared" ref="Q34" si="57"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25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369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125</v>
      </c>
      <c r="D39" s="78" t="s">
        <v>16</v>
      </c>
    </row>
    <row r="40" spans="1:21">
      <c r="B40" s="76">
        <v>2</v>
      </c>
      <c r="C40" s="77" t="s">
        <v>326</v>
      </c>
      <c r="D40" s="78" t="s">
        <v>17</v>
      </c>
    </row>
    <row r="41" spans="1:21">
      <c r="B41" s="76">
        <v>3</v>
      </c>
      <c r="C41" s="77" t="s">
        <v>126</v>
      </c>
      <c r="D41" s="78" t="s">
        <v>208</v>
      </c>
    </row>
    <row r="42" spans="1:21">
      <c r="B42" s="76">
        <v>4</v>
      </c>
      <c r="C42" s="77" t="s">
        <v>491</v>
      </c>
      <c r="D42" s="78" t="s">
        <v>21</v>
      </c>
      <c r="E42" s="20" t="s">
        <v>489</v>
      </c>
    </row>
    <row r="43" spans="1:21">
      <c r="B43" s="76">
        <v>5</v>
      </c>
      <c r="C43" s="77" t="s">
        <v>492</v>
      </c>
      <c r="D43" s="78" t="s">
        <v>29</v>
      </c>
      <c r="E43" s="20" t="s">
        <v>490</v>
      </c>
    </row>
    <row r="44" spans="1:21">
      <c r="B44" s="76">
        <v>6</v>
      </c>
      <c r="C44" s="77"/>
      <c r="D44" s="78"/>
    </row>
    <row r="45" spans="1:21">
      <c r="B45" s="76">
        <v>7</v>
      </c>
      <c r="C45" s="77"/>
      <c r="D45" s="78"/>
    </row>
    <row r="46" spans="1:21">
      <c r="B46" s="76">
        <v>8</v>
      </c>
      <c r="C46" s="77"/>
      <c r="D46" s="78"/>
    </row>
    <row r="47" spans="1:21">
      <c r="B47" s="76">
        <v>9</v>
      </c>
      <c r="C47" s="77"/>
      <c r="D47" s="78"/>
    </row>
    <row r="48" spans="1:21">
      <c r="B48" s="76">
        <v>10</v>
      </c>
      <c r="C48" s="77"/>
      <c r="D48" s="78"/>
    </row>
    <row r="49" spans="2:4">
      <c r="B49" s="76">
        <v>11</v>
      </c>
      <c r="C49" s="77"/>
      <c r="D49" s="78"/>
    </row>
    <row r="50" spans="2:4">
      <c r="B50" s="76">
        <v>12</v>
      </c>
      <c r="C50" s="77"/>
      <c r="D50" s="78"/>
    </row>
    <row r="51" spans="2:4">
      <c r="B51" s="76">
        <v>13</v>
      </c>
      <c r="C51" s="77"/>
      <c r="D51" s="78"/>
    </row>
    <row r="52" spans="2:4">
      <c r="B52" s="76">
        <v>14</v>
      </c>
      <c r="C52" s="77"/>
      <c r="D52" s="78"/>
    </row>
    <row r="53" spans="2:4">
      <c r="B53" s="76">
        <v>15</v>
      </c>
      <c r="C53" s="77"/>
      <c r="D53" s="78"/>
    </row>
    <row r="54" spans="2:4">
      <c r="B54" s="76">
        <v>16</v>
      </c>
      <c r="C54" s="77"/>
      <c r="D54" s="78"/>
    </row>
    <row r="55" spans="2:4">
      <c r="B55" s="76">
        <v>17</v>
      </c>
      <c r="C55" s="77"/>
      <c r="D55" s="78"/>
    </row>
    <row r="56" spans="2:4">
      <c r="B56" s="76">
        <v>18</v>
      </c>
      <c r="C56" s="77"/>
      <c r="D56" s="78"/>
    </row>
    <row r="57" spans="2:4">
      <c r="B57" s="76">
        <v>19</v>
      </c>
      <c r="C57" s="77"/>
      <c r="D57" s="78"/>
    </row>
    <row r="58" spans="2:4">
      <c r="B58" s="76">
        <v>20</v>
      </c>
      <c r="C58" s="77"/>
      <c r="D58" s="78"/>
    </row>
    <row r="59" spans="2:4">
      <c r="B59" s="76">
        <v>21</v>
      </c>
      <c r="C59" s="77"/>
      <c r="D59" s="78"/>
    </row>
    <row r="60" spans="2:4">
      <c r="B60" s="76">
        <v>22</v>
      </c>
      <c r="C60" s="77"/>
      <c r="D60" s="78"/>
    </row>
    <row r="61" spans="2:4">
      <c r="B61" s="76">
        <v>23</v>
      </c>
      <c r="C61" s="77"/>
      <c r="D61" s="78"/>
    </row>
    <row r="62" spans="2:4">
      <c r="B62" s="76">
        <v>24</v>
      </c>
      <c r="C62" s="77"/>
      <c r="D62" s="78"/>
    </row>
    <row r="63" spans="2:4">
      <c r="B63" s="76">
        <v>25</v>
      </c>
      <c r="C63" s="77"/>
      <c r="D63" s="78"/>
    </row>
    <row r="64" spans="2:4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28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O14:O15"/>
    <mergeCell ref="P14:P15"/>
    <mergeCell ref="A14:D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M46" sqref="M46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hidden="1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107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0"/>
      <c r="F3" s="42"/>
      <c r="G3" s="25"/>
      <c r="H3" s="25"/>
      <c r="I3" s="24"/>
      <c r="J3" s="20"/>
      <c r="K3" s="27"/>
      <c r="L3" s="27"/>
      <c r="M3" s="25"/>
      <c r="N3" s="25"/>
      <c r="O3" s="4" t="s">
        <v>9</v>
      </c>
      <c r="P3" s="241" t="s">
        <v>0</v>
      </c>
      <c r="Q3" s="19" t="s">
        <v>1</v>
      </c>
      <c r="R3" s="4"/>
      <c r="U3" s="9"/>
      <c r="V3" s="9"/>
    </row>
    <row r="4" spans="1:27" s="7" customFormat="1" ht="27" customHeight="1" thickBot="1">
      <c r="A4" s="610">
        <v>1</v>
      </c>
      <c r="B4" s="611">
        <v>11</v>
      </c>
      <c r="C4" s="612" t="str">
        <f>IF(B4="","",VLOOKUP(B4,$B$38:$D$100,2))</f>
        <v>藤田　ゆき</v>
      </c>
      <c r="D4" s="612" t="str">
        <f>IF(B4="","",VLOOKUP(B4,$B$38:$D$100,3))</f>
        <v>習志野</v>
      </c>
      <c r="E4" s="524"/>
      <c r="F4" s="525">
        <v>3</v>
      </c>
      <c r="G4"/>
      <c r="H4"/>
      <c r="I4"/>
      <c r="J4"/>
      <c r="M4" s="95">
        <v>0</v>
      </c>
      <c r="N4" s="45"/>
      <c r="O4" s="613">
        <v>8</v>
      </c>
      <c r="P4" s="612" t="str">
        <f>IF(O4="","",VLOOKUP(O4,$B$38:$D$100,2))</f>
        <v>渡邉　美希</v>
      </c>
      <c r="Q4" s="612" t="str">
        <f>IF(O4="","",VLOOKUP(O4,$B$38:$D$100,3))</f>
        <v>佐原</v>
      </c>
      <c r="R4" s="613">
        <v>10</v>
      </c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27"/>
      <c r="F5" s="522" t="s">
        <v>429</v>
      </c>
      <c r="G5" s="496">
        <v>0</v>
      </c>
      <c r="H5" s="318"/>
      <c r="I5" s="318"/>
      <c r="J5" s="1"/>
      <c r="K5" s="1"/>
      <c r="L5" s="502">
        <v>0</v>
      </c>
      <c r="M5" s="305" t="s">
        <v>430</v>
      </c>
      <c r="N5" s="306"/>
      <c r="O5" s="614"/>
      <c r="P5" s="612"/>
      <c r="Q5" s="612"/>
      <c r="R5" s="614"/>
      <c r="U5" s="8"/>
      <c r="V5" s="8"/>
      <c r="Y5" s="5"/>
      <c r="Z5" s="5"/>
      <c r="AA5" s="5"/>
    </row>
    <row r="6" spans="1:27" s="7" customFormat="1" ht="27" customHeight="1" thickTop="1" thickBot="1">
      <c r="A6" s="610">
        <v>2</v>
      </c>
      <c r="B6" s="611">
        <v>7</v>
      </c>
      <c r="C6" s="612" t="str">
        <f>IF(B6="","",VLOOKUP(B6,$B$38:$D$100,2))</f>
        <v>髙木　妃向</v>
      </c>
      <c r="D6" s="612" t="str">
        <f>IF(B6="","",VLOOKUP(B6,$B$38:$D$100,3))</f>
        <v>市立銚子</v>
      </c>
      <c r="E6" s="526"/>
      <c r="F6" s="317"/>
      <c r="G6" s="317"/>
      <c r="H6" s="318"/>
      <c r="I6" s="318"/>
      <c r="J6" s="1"/>
      <c r="K6" s="304"/>
      <c r="L6" s="497"/>
      <c r="M6" s="491"/>
      <c r="N6" s="504"/>
      <c r="O6" s="613">
        <v>14</v>
      </c>
      <c r="P6" s="612" t="str">
        <f>IF(O6="","",VLOOKUP(O6,$B$38:$D$100,2))</f>
        <v>中野　愛深</v>
      </c>
      <c r="Q6" s="612" t="str">
        <f>IF(O6="","",VLOOKUP(O6,$B$38:$D$100,3))</f>
        <v>麗澤</v>
      </c>
      <c r="R6" s="613">
        <v>11</v>
      </c>
      <c r="U6" s="8"/>
      <c r="V6" s="8"/>
      <c r="Y6" s="5"/>
      <c r="Z6" s="5"/>
      <c r="AA6" s="5"/>
    </row>
    <row r="7" spans="1:27" s="7" customFormat="1" ht="27" customHeight="1" thickTop="1" thickBot="1">
      <c r="A7" s="610"/>
      <c r="B7" s="611"/>
      <c r="C7" s="612"/>
      <c r="D7" s="612"/>
      <c r="E7" s="527" t="s">
        <v>431</v>
      </c>
      <c r="F7" s="528"/>
      <c r="G7" s="317"/>
      <c r="H7" s="318"/>
      <c r="I7" s="318"/>
      <c r="J7" s="1"/>
      <c r="K7" s="502">
        <v>0</v>
      </c>
      <c r="L7" s="1" t="s">
        <v>432</v>
      </c>
      <c r="M7" s="437">
        <v>4</v>
      </c>
      <c r="N7" s="306"/>
      <c r="O7" s="614"/>
      <c r="P7" s="612"/>
      <c r="Q7" s="612"/>
      <c r="R7" s="614"/>
      <c r="U7" s="374"/>
      <c r="V7" s="8"/>
      <c r="Y7" s="5"/>
      <c r="Z7" s="5"/>
      <c r="AA7" s="5"/>
    </row>
    <row r="8" spans="1:27" s="7" customFormat="1" ht="27" customHeight="1" thickTop="1" thickBot="1">
      <c r="A8" s="610">
        <v>3</v>
      </c>
      <c r="B8" s="611">
        <v>5</v>
      </c>
      <c r="C8" s="612" t="str">
        <f>IF(B8="","",VLOOKUP(B8,$B$38:$D$100,2))</f>
        <v>吉澤　茉羽奈</v>
      </c>
      <c r="D8" s="612" t="str">
        <f>IF(B8="","",VLOOKUP(B8,$B$38:$D$100,3))</f>
        <v>成田</v>
      </c>
      <c r="E8" s="323"/>
      <c r="F8" s="324">
        <v>0</v>
      </c>
      <c r="G8" s="317" t="s">
        <v>433</v>
      </c>
      <c r="H8" s="531">
        <v>1</v>
      </c>
      <c r="I8" s="318"/>
      <c r="J8" s="304"/>
      <c r="K8" s="497"/>
      <c r="L8" s="1"/>
      <c r="M8" s="315">
        <v>0</v>
      </c>
      <c r="N8" s="300"/>
      <c r="O8" s="613">
        <v>4</v>
      </c>
      <c r="P8" s="612" t="str">
        <f>IF(O8="","",VLOOKUP(O8,$B$38:$D$100,2))</f>
        <v>長澤　慧</v>
      </c>
      <c r="Q8" s="612" t="str">
        <f>IF(O8="","",VLOOKUP(O8,$B$38:$D$100,3))</f>
        <v>成田</v>
      </c>
      <c r="R8" s="613">
        <v>12</v>
      </c>
      <c r="U8" s="9"/>
      <c r="V8" s="9"/>
      <c r="Y8" s="5"/>
      <c r="Z8" s="5"/>
      <c r="AA8" s="5"/>
    </row>
    <row r="9" spans="1:27" s="7" customFormat="1" ht="27" customHeight="1" thickTop="1" thickBot="1">
      <c r="A9" s="610"/>
      <c r="B9" s="611"/>
      <c r="C9" s="612"/>
      <c r="D9" s="612"/>
      <c r="E9" s="426" t="s">
        <v>751</v>
      </c>
      <c r="F9" s="318"/>
      <c r="G9" s="530"/>
      <c r="H9" s="317"/>
      <c r="I9" s="318"/>
      <c r="J9" s="304"/>
      <c r="K9" s="499"/>
      <c r="L9" s="508"/>
      <c r="M9" s="305" t="s">
        <v>434</v>
      </c>
      <c r="N9" s="306"/>
      <c r="O9" s="614"/>
      <c r="P9" s="612"/>
      <c r="Q9" s="612"/>
      <c r="R9" s="614"/>
      <c r="U9" s="9"/>
      <c r="V9" s="9"/>
      <c r="Y9" s="5"/>
      <c r="Z9" s="5"/>
      <c r="AA9" s="5"/>
    </row>
    <row r="10" spans="1:27" s="7" customFormat="1" ht="27" customHeight="1" thickTop="1" thickBot="1">
      <c r="A10" s="610">
        <v>4</v>
      </c>
      <c r="B10" s="611">
        <v>3</v>
      </c>
      <c r="C10" s="612" t="str">
        <f>IF(B10="","",VLOOKUP(B10,$B$38:$D$100,2))</f>
        <v>林　菜央</v>
      </c>
      <c r="D10" s="612" t="str">
        <f>IF(B10="","",VLOOKUP(B10,$B$38:$D$100,3))</f>
        <v>成東</v>
      </c>
      <c r="E10" s="321"/>
      <c r="F10" s="318" t="s">
        <v>749</v>
      </c>
      <c r="G10" s="530"/>
      <c r="H10" s="317"/>
      <c r="I10" s="324"/>
      <c r="J10" s="304"/>
      <c r="K10" s="1"/>
      <c r="L10" s="505">
        <v>2</v>
      </c>
      <c r="M10" s="491"/>
      <c r="N10" s="504"/>
      <c r="O10" s="613">
        <v>16</v>
      </c>
      <c r="P10" s="612" t="str">
        <f>IF(O10="","",VLOOKUP(O10,$B$38:$D$100,2))</f>
        <v>望月　菜々子</v>
      </c>
      <c r="Q10" s="612" t="str">
        <f>IF(O10="","",VLOOKUP(O10,$B$38:$D$100,3))</f>
        <v>日体大柏</v>
      </c>
      <c r="R10" s="613">
        <v>13</v>
      </c>
      <c r="U10" s="9"/>
      <c r="V10" s="9"/>
      <c r="Y10" s="5"/>
      <c r="Z10" s="5"/>
      <c r="AA10" s="5"/>
    </row>
    <row r="11" spans="1:27" s="7" customFormat="1" ht="27" customHeight="1" thickTop="1" thickBot="1">
      <c r="A11" s="610"/>
      <c r="B11" s="611"/>
      <c r="C11" s="612"/>
      <c r="D11" s="612"/>
      <c r="E11" s="320"/>
      <c r="F11" s="316" t="s">
        <v>435</v>
      </c>
      <c r="G11" s="511"/>
      <c r="H11" s="317"/>
      <c r="I11" s="534"/>
      <c r="J11" s="304"/>
      <c r="K11" s="1"/>
      <c r="L11" s="1"/>
      <c r="M11" s="437">
        <v>3</v>
      </c>
      <c r="N11" s="306"/>
      <c r="O11" s="614"/>
      <c r="P11" s="612"/>
      <c r="Q11" s="612"/>
      <c r="R11" s="614"/>
      <c r="T11" s="9"/>
      <c r="U11" s="9"/>
      <c r="V11" s="8"/>
      <c r="W11" s="8"/>
      <c r="X11" s="8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17</v>
      </c>
      <c r="C12" s="612" t="str">
        <f>IF(B12="","",VLOOKUP(B12,$B$38:$D$100,2))</f>
        <v>大林　茉央</v>
      </c>
      <c r="D12" s="612" t="str">
        <f>IF(B12="","",VLOOKUP(B12,$B$38:$D$100,3))</f>
        <v>船橋東</v>
      </c>
      <c r="E12" s="526"/>
      <c r="F12" s="529"/>
      <c r="G12" s="328">
        <v>3</v>
      </c>
      <c r="H12" s="317" t="s">
        <v>436</v>
      </c>
      <c r="I12" s="511">
        <v>1</v>
      </c>
      <c r="J12" s="533">
        <v>0</v>
      </c>
      <c r="K12" s="1" t="s">
        <v>437</v>
      </c>
      <c r="L12" s="1"/>
      <c r="M12" s="489">
        <v>5</v>
      </c>
      <c r="N12" s="504"/>
      <c r="O12" s="613">
        <v>10</v>
      </c>
      <c r="P12" s="612" t="str">
        <f>IF(O12="","",VLOOKUP(O12,$B$38:$D$100,2))</f>
        <v>㠀田　杏</v>
      </c>
      <c r="Q12" s="612" t="str">
        <f>IF(O12="","",VLOOKUP(O12,$B$38:$D$100,3))</f>
        <v>秀明八千代</v>
      </c>
      <c r="R12" s="613">
        <v>14</v>
      </c>
      <c r="W12" s="439"/>
      <c r="Y12" s="5"/>
      <c r="Z12" s="5"/>
      <c r="AA12" s="5"/>
    </row>
    <row r="13" spans="1:27" s="7" customFormat="1" ht="27" customHeight="1" thickTop="1" thickBot="1">
      <c r="A13" s="610"/>
      <c r="B13" s="611"/>
      <c r="C13" s="612"/>
      <c r="D13" s="612"/>
      <c r="E13" s="327"/>
      <c r="F13" s="328"/>
      <c r="G13" s="318"/>
      <c r="H13" s="530"/>
      <c r="I13" s="628" t="s">
        <v>553</v>
      </c>
      <c r="J13" s="629"/>
      <c r="K13" s="205"/>
      <c r="L13" s="495">
        <v>0</v>
      </c>
      <c r="M13" s="205" t="s">
        <v>438</v>
      </c>
      <c r="N13" s="306"/>
      <c r="O13" s="614"/>
      <c r="P13" s="612"/>
      <c r="Q13" s="612"/>
      <c r="R13" s="614"/>
      <c r="W13" s="439"/>
      <c r="Y13" s="5"/>
      <c r="Z13" s="5"/>
      <c r="AA13" s="5"/>
    </row>
    <row r="14" spans="1:27" s="7" customFormat="1" ht="27" customHeight="1" thickTop="1" thickBot="1">
      <c r="A14" s="610">
        <v>6</v>
      </c>
      <c r="B14" s="611">
        <v>15</v>
      </c>
      <c r="C14" s="612" t="str">
        <f>IF(B14="","",VLOOKUP(B14,$B$38:$D$100,2))</f>
        <v>齊藤　凪咲</v>
      </c>
      <c r="D14" s="612" t="str">
        <f>IF(B14="","",VLOOKUP(B14,$B$38:$D$100,3))</f>
        <v>日体大柏</v>
      </c>
      <c r="E14" s="526"/>
      <c r="F14" s="532"/>
      <c r="G14" s="318"/>
      <c r="H14" s="530"/>
      <c r="I14" s="318"/>
      <c r="J14" s="492"/>
      <c r="K14" s="304"/>
      <c r="L14" s="310"/>
      <c r="M14" s="299"/>
      <c r="N14" s="300"/>
      <c r="O14" s="611">
        <v>6</v>
      </c>
      <c r="P14" s="612" t="str">
        <f>IF(O14="","",VLOOKUP(O14,$B$38:$D$100,2))</f>
        <v>渡邉　寿々花</v>
      </c>
      <c r="Q14" s="612" t="str">
        <f>IF(O14="","",VLOOKUP(O14,$B$38:$D$100,3))</f>
        <v>市立銚子</v>
      </c>
      <c r="R14" s="613">
        <v>15</v>
      </c>
      <c r="Y14" s="5"/>
      <c r="Z14" s="5"/>
      <c r="AA14" s="5"/>
    </row>
    <row r="15" spans="1:27" s="7" customFormat="1" ht="27" customHeight="1" thickTop="1" thickBot="1">
      <c r="A15" s="610"/>
      <c r="B15" s="611"/>
      <c r="C15" s="612"/>
      <c r="D15" s="612"/>
      <c r="E15" s="327"/>
      <c r="F15" s="522" t="s">
        <v>439</v>
      </c>
      <c r="G15" s="496">
        <v>0</v>
      </c>
      <c r="H15" s="530"/>
      <c r="I15" s="318"/>
      <c r="J15" s="492"/>
      <c r="K15" s="304"/>
      <c r="L15" s="1"/>
      <c r="M15" s="1">
        <v>0</v>
      </c>
      <c r="N15" s="306"/>
      <c r="O15" s="611"/>
      <c r="P15" s="612"/>
      <c r="Q15" s="612"/>
      <c r="R15" s="614"/>
      <c r="V15" s="479"/>
      <c r="Y15" s="5"/>
      <c r="Z15" s="5"/>
      <c r="AA15" s="5"/>
    </row>
    <row r="16" spans="1:27" s="7" customFormat="1" ht="27" customHeight="1" thickTop="1" thickBot="1">
      <c r="A16" s="610">
        <v>7</v>
      </c>
      <c r="B16" s="611">
        <v>13</v>
      </c>
      <c r="C16" s="612" t="str">
        <f>IF(B16="","",VLOOKUP(B16,$B$38:$D$100,2))</f>
        <v>山本桃夏</v>
      </c>
      <c r="D16" s="612" t="str">
        <f>IF(B16="","",VLOOKUP(B16,$B$38:$D$100,3))</f>
        <v>敬愛学園</v>
      </c>
      <c r="E16" s="321"/>
      <c r="F16" s="325"/>
      <c r="G16" s="326"/>
      <c r="H16" s="530"/>
      <c r="I16" s="318"/>
      <c r="J16" s="492"/>
      <c r="K16" s="508"/>
      <c r="L16" s="1" t="s">
        <v>440</v>
      </c>
      <c r="M16" s="1"/>
      <c r="N16" s="300" t="s">
        <v>749</v>
      </c>
      <c r="O16" s="611">
        <v>18</v>
      </c>
      <c r="P16" s="612" t="str">
        <f>IF(O16="","",VLOOKUP(O16,$B$38:$D$100,2))</f>
        <v>花上　友梨</v>
      </c>
      <c r="Q16" s="612" t="str">
        <f>IF(O16="","",VLOOKUP(O16,$B$38:$D$100,3))</f>
        <v>船橋東</v>
      </c>
      <c r="R16" s="613">
        <v>16</v>
      </c>
      <c r="U16" s="435"/>
      <c r="V16" s="371"/>
      <c r="Y16" s="5"/>
      <c r="Z16" s="5"/>
      <c r="AA16" s="5"/>
    </row>
    <row r="17" spans="1:27" s="7" customFormat="1" ht="27" customHeight="1" thickTop="1" thickBot="1">
      <c r="A17" s="610"/>
      <c r="B17" s="611"/>
      <c r="C17" s="612"/>
      <c r="D17" s="612"/>
      <c r="E17" s="320"/>
      <c r="F17" s="429" t="s">
        <v>750</v>
      </c>
      <c r="G17" s="317" t="s">
        <v>441</v>
      </c>
      <c r="H17" s="511"/>
      <c r="I17" s="318"/>
      <c r="J17" s="1"/>
      <c r="K17" s="505">
        <v>2</v>
      </c>
      <c r="L17" s="1"/>
      <c r="M17" s="502">
        <v>1</v>
      </c>
      <c r="N17" s="1" t="s">
        <v>442</v>
      </c>
      <c r="O17" s="611"/>
      <c r="P17" s="612"/>
      <c r="Q17" s="612"/>
      <c r="R17" s="614"/>
      <c r="U17" s="9"/>
      <c r="V17" s="9"/>
      <c r="Y17" s="5"/>
      <c r="Z17" s="5"/>
      <c r="AA17" s="5"/>
    </row>
    <row r="18" spans="1:27" s="7" customFormat="1" ht="27" customHeight="1" thickTop="1" thickBot="1">
      <c r="A18" s="610">
        <v>8</v>
      </c>
      <c r="B18" s="611">
        <v>2</v>
      </c>
      <c r="C18" s="612" t="str">
        <f>IF(B18="","",VLOOKUP(B18,$B$38:$D$100,2))</f>
        <v>井桁　芽香</v>
      </c>
      <c r="D18" s="612" t="str">
        <f>IF(B18="","",VLOOKUP(B18,$B$38:$D$100,3))</f>
        <v>長生</v>
      </c>
      <c r="E18" s="321"/>
      <c r="F18" s="318">
        <v>0</v>
      </c>
      <c r="G18" s="530"/>
      <c r="H18" s="487">
        <v>2</v>
      </c>
      <c r="I18" s="318"/>
      <c r="J18" s="1"/>
      <c r="K18" s="492"/>
      <c r="L18" s="514"/>
      <c r="M18" s="503"/>
      <c r="N18" s="519"/>
      <c r="O18" s="611">
        <v>1</v>
      </c>
      <c r="P18" s="612" t="str">
        <f>IF(O18="","",VLOOKUP(O18,$B$38:$D$100,2))</f>
        <v>木津　美咲</v>
      </c>
      <c r="Q18" s="612" t="str">
        <f>IF(O18="","",VLOOKUP(O18,$B$38:$D$100,3))</f>
        <v>拓大紅陵</v>
      </c>
      <c r="R18" s="613">
        <v>17</v>
      </c>
      <c r="U18" s="9"/>
      <c r="V18" s="9"/>
      <c r="Y18" s="5"/>
      <c r="Z18" s="5"/>
      <c r="AA18" s="5"/>
    </row>
    <row r="19" spans="1:27" s="7" customFormat="1" ht="27" customHeight="1" thickTop="1" thickBot="1">
      <c r="A19" s="610"/>
      <c r="B19" s="611"/>
      <c r="C19" s="612"/>
      <c r="D19" s="612"/>
      <c r="E19" s="320"/>
      <c r="F19" s="316" t="s">
        <v>443</v>
      </c>
      <c r="G19" s="511"/>
      <c r="H19" s="328"/>
      <c r="I19" s="318"/>
      <c r="J19" s="1"/>
      <c r="K19" s="492"/>
      <c r="L19" s="498"/>
      <c r="M19" s="1" t="s">
        <v>444</v>
      </c>
      <c r="N19" s="306"/>
      <c r="O19" s="611"/>
      <c r="P19" s="612"/>
      <c r="Q19" s="612"/>
      <c r="R19" s="614"/>
      <c r="U19" s="9"/>
      <c r="V19" s="9"/>
      <c r="Y19" s="5"/>
      <c r="Z19" s="5"/>
      <c r="AA19" s="5"/>
    </row>
    <row r="20" spans="1:27" s="7" customFormat="1" ht="27" customHeight="1" thickTop="1" thickBot="1">
      <c r="A20" s="610">
        <v>9</v>
      </c>
      <c r="B20" s="611">
        <v>9</v>
      </c>
      <c r="C20" s="612" t="str">
        <f>IF(B20="","",VLOOKUP(B20,$B$38:$D$100,2))</f>
        <v>須賀田　華弥</v>
      </c>
      <c r="D20" s="612" t="str">
        <f>IF(B20="","",VLOOKUP(B20,$B$38:$D$100,3))</f>
        <v>秀明八千代</v>
      </c>
      <c r="E20" s="526"/>
      <c r="F20" s="529"/>
      <c r="G20" s="487">
        <v>2</v>
      </c>
      <c r="H20" s="318"/>
      <c r="I20" s="318"/>
      <c r="J20" s="1"/>
      <c r="K20" s="1"/>
      <c r="L20" s="304">
        <v>2</v>
      </c>
      <c r="M20" s="1"/>
      <c r="N20" s="1"/>
      <c r="O20" s="611">
        <v>12</v>
      </c>
      <c r="P20" s="612" t="str">
        <f>IF(O20="","",VLOOKUP(O20,$B$38:$D$100,2))</f>
        <v>邉見　羽琉</v>
      </c>
      <c r="Q20" s="612" t="str">
        <f>IF(O20="","",VLOOKUP(O20,$B$38:$D$100,3))</f>
        <v>習志野</v>
      </c>
      <c r="R20" s="613">
        <v>18</v>
      </c>
      <c r="U20" s="9"/>
      <c r="V20" s="9"/>
      <c r="Y20" s="5"/>
      <c r="Z20" s="5"/>
      <c r="AA20" s="5"/>
    </row>
    <row r="21" spans="1:27" s="7" customFormat="1" ht="27" customHeight="1" thickTop="1">
      <c r="A21" s="610"/>
      <c r="B21" s="611"/>
      <c r="C21" s="612"/>
      <c r="D21" s="612"/>
      <c r="E21" s="327"/>
      <c r="F21" s="487">
        <v>4</v>
      </c>
      <c r="G21" s="318"/>
      <c r="H21" s="318"/>
      <c r="I21" s="318"/>
      <c r="J21" s="1"/>
      <c r="K21" s="1"/>
      <c r="L21" s="1"/>
      <c r="M21" s="427">
        <v>0</v>
      </c>
      <c r="N21" s="311"/>
      <c r="O21" s="611"/>
      <c r="P21" s="612"/>
      <c r="Q21" s="612"/>
      <c r="R21" s="614"/>
      <c r="U21" s="9"/>
      <c r="V21" s="9"/>
      <c r="Y21" s="5"/>
      <c r="Z21" s="5"/>
      <c r="AA21" s="5"/>
    </row>
    <row r="22" spans="1:27" s="7" customFormat="1" ht="27" customHeight="1">
      <c r="A22" s="626"/>
      <c r="B22" s="626"/>
      <c r="C22" s="626"/>
      <c r="D22" s="626"/>
      <c r="E22" s="2"/>
      <c r="F22"/>
      <c r="G22"/>
      <c r="H22"/>
      <c r="I22"/>
      <c r="J22"/>
      <c r="K22"/>
      <c r="L22"/>
      <c r="M22"/>
      <c r="N22"/>
      <c r="O22" s="615"/>
      <c r="P22" s="615" t="str">
        <f>IF(O22="","",VLOOKUP(O22,$B$38:$D$100,2))</f>
        <v/>
      </c>
      <c r="Q22" s="617" t="str">
        <f>IF(O22="","",VLOOKUP(O22,$B$38:$D$100,3))</f>
        <v/>
      </c>
      <c r="R22" s="615"/>
      <c r="U22" s="9"/>
      <c r="V22" s="9"/>
      <c r="Y22" s="5"/>
      <c r="Z22" s="5"/>
      <c r="AA22" s="5"/>
    </row>
    <row r="23" spans="1:27" s="7" customFormat="1" ht="27" customHeight="1">
      <c r="A23" s="627"/>
      <c r="B23" s="627"/>
      <c r="C23" s="627"/>
      <c r="D23" s="627"/>
      <c r="E23" s="2"/>
      <c r="F23"/>
      <c r="G23"/>
      <c r="H23"/>
      <c r="I23"/>
      <c r="J23"/>
      <c r="K23"/>
      <c r="L23"/>
      <c r="M23"/>
      <c r="N23"/>
      <c r="O23" s="616"/>
      <c r="P23" s="616"/>
      <c r="Q23" s="618"/>
      <c r="R23" s="616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16"/>
      <c r="D24" s="618"/>
      <c r="E24" s="2"/>
      <c r="F24" s="2"/>
      <c r="G24" s="2"/>
      <c r="H24" s="2"/>
      <c r="I24"/>
      <c r="J24"/>
      <c r="K24"/>
      <c r="L24"/>
      <c r="M24"/>
      <c r="N24"/>
      <c r="O24" s="616"/>
      <c r="P24" s="616" t="str">
        <f>IF(O24="","",VLOOKUP(O24,$B$38:$D$100,2))</f>
        <v/>
      </c>
      <c r="Q24" s="618" t="str">
        <f>IF(O24="","",VLOOKUP(O24,$B$38:$D$100,3))</f>
        <v/>
      </c>
      <c r="R24" s="616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 s="82"/>
      <c r="G25" s="2"/>
      <c r="H25" s="2"/>
      <c r="I25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16"/>
      <c r="D26" s="618"/>
      <c r="E26" s="2"/>
      <c r="F26" s="2"/>
      <c r="G26" s="2"/>
      <c r="H26" s="2"/>
      <c r="I26"/>
      <c r="J26"/>
      <c r="K26"/>
      <c r="L26"/>
      <c r="M26"/>
      <c r="N26"/>
      <c r="O26" s="616"/>
      <c r="P26" s="616" t="str">
        <f>IF(O26="","",VLOOKUP(O26,$B$38:$D$100,2))</f>
        <v/>
      </c>
      <c r="Q26" s="618" t="str">
        <f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 s="2"/>
      <c r="G27" s="2"/>
      <c r="H27" s="2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>IF(B28="","",VLOOKUP(B28,$B$38:$D$100,2))</f>
        <v/>
      </c>
      <c r="D28" s="618" t="str">
        <f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>IF(O28="","",VLOOKUP(O28,$B$38:$D$100,2))</f>
        <v/>
      </c>
      <c r="Q28" s="618" t="str">
        <f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>IF(B30="","",VLOOKUP(B30,$B$38:$D$100,2))</f>
        <v/>
      </c>
      <c r="D30" s="618" t="str">
        <f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>IF(O30="","",VLOOKUP(O30,$B$38:$D$100,2))</f>
        <v/>
      </c>
      <c r="Q30" s="618" t="str">
        <f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>IF(B32="","",VLOOKUP(B32,$B$38:$D$100,2))</f>
        <v/>
      </c>
      <c r="D32" s="618" t="str">
        <f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>IF(O32="","",VLOOKUP(O32,$B$38:$D$100,2))</f>
        <v/>
      </c>
      <c r="Q32" s="618" t="str">
        <f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>IF(B34="","",VLOOKUP(B34,$B$38:$D$100,2))</f>
        <v/>
      </c>
      <c r="D34" s="618" t="str">
        <f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>IF(O34="","",VLOOKUP(O34,$B$38:$D$100,2))</f>
        <v/>
      </c>
      <c r="Q34" s="618" t="str">
        <f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370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133</v>
      </c>
      <c r="D39" s="78" t="s">
        <v>16</v>
      </c>
    </row>
    <row r="40" spans="1:21">
      <c r="B40" s="76">
        <v>2</v>
      </c>
      <c r="C40" s="77" t="s">
        <v>78</v>
      </c>
      <c r="D40" s="78" t="s">
        <v>18</v>
      </c>
    </row>
    <row r="41" spans="1:21">
      <c r="B41" s="76">
        <v>3</v>
      </c>
      <c r="C41" s="77" t="s">
        <v>134</v>
      </c>
      <c r="D41" s="78" t="s">
        <v>249</v>
      </c>
    </row>
    <row r="42" spans="1:21">
      <c r="B42" s="76">
        <v>4</v>
      </c>
      <c r="C42" s="77" t="s">
        <v>312</v>
      </c>
      <c r="D42" s="78" t="s">
        <v>25</v>
      </c>
    </row>
    <row r="43" spans="1:21">
      <c r="B43" s="76">
        <v>5</v>
      </c>
      <c r="C43" s="77" t="s">
        <v>385</v>
      </c>
      <c r="D43" s="78" t="s">
        <v>25</v>
      </c>
    </row>
    <row r="44" spans="1:21">
      <c r="B44" s="76">
        <v>6</v>
      </c>
      <c r="C44" s="77" t="s">
        <v>332</v>
      </c>
      <c r="D44" s="78" t="s">
        <v>208</v>
      </c>
    </row>
    <row r="45" spans="1:21">
      <c r="B45" s="76">
        <v>7</v>
      </c>
      <c r="C45" s="77" t="s">
        <v>386</v>
      </c>
      <c r="D45" s="78" t="s">
        <v>208</v>
      </c>
    </row>
    <row r="46" spans="1:21">
      <c r="B46" s="76">
        <v>8</v>
      </c>
      <c r="C46" s="77" t="s">
        <v>80</v>
      </c>
      <c r="D46" s="78" t="s">
        <v>26</v>
      </c>
    </row>
    <row r="47" spans="1:21">
      <c r="B47" s="76">
        <v>9</v>
      </c>
      <c r="C47" s="77" t="s">
        <v>257</v>
      </c>
      <c r="D47" s="78" t="s">
        <v>83</v>
      </c>
    </row>
    <row r="48" spans="1:21">
      <c r="B48" s="76">
        <v>10</v>
      </c>
      <c r="C48" s="77" t="s">
        <v>258</v>
      </c>
      <c r="D48" s="78" t="s">
        <v>83</v>
      </c>
    </row>
    <row r="49" spans="2:5">
      <c r="B49" s="76">
        <v>11</v>
      </c>
      <c r="C49" s="77" t="s">
        <v>262</v>
      </c>
      <c r="D49" s="78" t="s">
        <v>150</v>
      </c>
      <c r="E49" s="20" t="s">
        <v>375</v>
      </c>
    </row>
    <row r="50" spans="2:5">
      <c r="B50" s="76">
        <v>12</v>
      </c>
      <c r="C50" s="77" t="s">
        <v>263</v>
      </c>
      <c r="D50" s="78" t="s">
        <v>150</v>
      </c>
      <c r="E50" s="20" t="s">
        <v>374</v>
      </c>
    </row>
    <row r="51" spans="2:5">
      <c r="B51" s="76">
        <v>13</v>
      </c>
      <c r="C51" s="77" t="s">
        <v>387</v>
      </c>
      <c r="D51" s="78" t="s">
        <v>21</v>
      </c>
    </row>
    <row r="52" spans="2:5">
      <c r="B52" s="76">
        <v>14</v>
      </c>
      <c r="C52" s="77" t="s">
        <v>282</v>
      </c>
      <c r="D52" s="78" t="s">
        <v>24</v>
      </c>
    </row>
    <row r="53" spans="2:5">
      <c r="B53" s="76">
        <v>15</v>
      </c>
      <c r="C53" s="77" t="s">
        <v>291</v>
      </c>
      <c r="D53" s="78" t="s">
        <v>29</v>
      </c>
    </row>
    <row r="54" spans="2:5">
      <c r="B54" s="76">
        <v>16</v>
      </c>
      <c r="C54" s="77" t="s">
        <v>292</v>
      </c>
      <c r="D54" s="78" t="s">
        <v>29</v>
      </c>
    </row>
    <row r="55" spans="2:5">
      <c r="B55" s="76">
        <v>17</v>
      </c>
      <c r="C55" s="77" t="s">
        <v>300</v>
      </c>
      <c r="D55" s="78" t="s">
        <v>193</v>
      </c>
    </row>
    <row r="56" spans="2:5">
      <c r="B56" s="76">
        <v>18</v>
      </c>
      <c r="C56" s="77" t="s">
        <v>301</v>
      </c>
      <c r="D56" s="78" t="s">
        <v>193</v>
      </c>
    </row>
    <row r="57" spans="2:5">
      <c r="B57" s="76">
        <v>19</v>
      </c>
      <c r="C57" s="77"/>
      <c r="D57" s="78"/>
    </row>
    <row r="58" spans="2:5">
      <c r="B58" s="76">
        <v>20</v>
      </c>
      <c r="C58" s="77"/>
      <c r="D58" s="78"/>
    </row>
    <row r="59" spans="2:5">
      <c r="B59" s="76">
        <v>21</v>
      </c>
      <c r="C59" s="77"/>
      <c r="D59" s="78"/>
    </row>
    <row r="60" spans="2:5">
      <c r="B60" s="76">
        <v>22</v>
      </c>
      <c r="C60" s="77"/>
      <c r="D60" s="78"/>
    </row>
    <row r="61" spans="2:5">
      <c r="B61" s="76">
        <v>23</v>
      </c>
      <c r="C61" s="77"/>
      <c r="D61" s="78"/>
    </row>
    <row r="62" spans="2:5">
      <c r="B62" s="76">
        <v>24</v>
      </c>
      <c r="C62" s="77"/>
      <c r="D62" s="78"/>
    </row>
    <row r="63" spans="2:5">
      <c r="B63" s="76">
        <v>25</v>
      </c>
      <c r="C63" s="77"/>
      <c r="D63" s="78"/>
    </row>
    <row r="64" spans="2:5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29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O22:O23"/>
    <mergeCell ref="P22:P23"/>
    <mergeCell ref="A22:D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I13:J13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I42" sqref="I42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hidden="1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108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7"/>
      <c r="F3" s="42"/>
      <c r="G3" s="42"/>
      <c r="H3" s="42"/>
      <c r="I3" s="27"/>
      <c r="J3" s="20"/>
      <c r="K3" s="27"/>
      <c r="L3" s="27"/>
      <c r="M3" s="25"/>
      <c r="N3" s="25"/>
      <c r="O3" s="4" t="s">
        <v>9</v>
      </c>
      <c r="P3" s="241" t="s">
        <v>0</v>
      </c>
      <c r="Q3" s="19" t="s">
        <v>1</v>
      </c>
      <c r="R3" s="4"/>
      <c r="U3" s="9"/>
      <c r="V3" s="9"/>
    </row>
    <row r="4" spans="1:27" s="7" customFormat="1" ht="27" customHeight="1" thickBot="1">
      <c r="A4" s="610">
        <v>1</v>
      </c>
      <c r="B4" s="611">
        <v>9</v>
      </c>
      <c r="C4" s="612" t="str">
        <f>IF(B4="","",VLOOKUP(B4,$B$38:$D$100,2))</f>
        <v>徳永　愛心</v>
      </c>
      <c r="D4" s="612" t="str">
        <f>IF(B4="","",VLOOKUP(B4,$B$38:$D$100,3))</f>
        <v>秀明八千代</v>
      </c>
      <c r="E4" s="526"/>
      <c r="F4" s="532">
        <v>6</v>
      </c>
      <c r="G4" s="318"/>
      <c r="H4" s="318"/>
      <c r="I4" s="318"/>
      <c r="J4" s="1"/>
      <c r="K4" s="1"/>
      <c r="L4" s="1"/>
      <c r="M4" s="1"/>
      <c r="N4" s="432">
        <v>1</v>
      </c>
      <c r="O4" s="613">
        <v>11</v>
      </c>
      <c r="P4" s="612" t="str">
        <f>IF(O4="","",VLOOKUP(O4,$B$38:$D$100,2))</f>
        <v>臼本百花</v>
      </c>
      <c r="Q4" s="612" t="str">
        <f>IF(O4="","",VLOOKUP(O4,$B$38:$D$100,3))</f>
        <v>千葉経済</v>
      </c>
      <c r="R4" s="613">
        <v>8</v>
      </c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27"/>
      <c r="F5" s="522" t="s">
        <v>445</v>
      </c>
      <c r="G5" s="496">
        <v>1</v>
      </c>
      <c r="H5" s="318"/>
      <c r="I5" s="318"/>
      <c r="J5" s="1"/>
      <c r="K5" s="1"/>
      <c r="L5" s="1"/>
      <c r="M5" s="513">
        <v>6</v>
      </c>
      <c r="N5" s="306" t="s">
        <v>446</v>
      </c>
      <c r="O5" s="614"/>
      <c r="P5" s="612"/>
      <c r="Q5" s="612"/>
      <c r="R5" s="614"/>
      <c r="U5" s="8"/>
      <c r="V5" s="8"/>
      <c r="Y5" s="5"/>
      <c r="Z5" s="5"/>
      <c r="AA5" s="5"/>
    </row>
    <row r="6" spans="1:27" s="7" customFormat="1" ht="27" customHeight="1" thickTop="1" thickBot="1">
      <c r="A6" s="610">
        <v>2</v>
      </c>
      <c r="B6" s="611">
        <v>12</v>
      </c>
      <c r="C6" s="612" t="str">
        <f>IF(B6="","",VLOOKUP(B6,$B$38:$D$100,2))</f>
        <v>長沼遙月</v>
      </c>
      <c r="D6" s="612" t="str">
        <f>IF(B6="","",VLOOKUP(B6,$B$38:$D$100,3))</f>
        <v>千葉経済</v>
      </c>
      <c r="E6" s="526">
        <v>6</v>
      </c>
      <c r="F6" s="317"/>
      <c r="G6" s="535"/>
      <c r="H6" s="318"/>
      <c r="I6" s="318"/>
      <c r="J6" s="1"/>
      <c r="K6" s="1"/>
      <c r="L6" s="492"/>
      <c r="M6" s="503"/>
      <c r="N6" s="519"/>
      <c r="O6" s="613">
        <v>2</v>
      </c>
      <c r="P6" s="612" t="str">
        <f>IF(O6="","",VLOOKUP(O6,$B$38:$D$100,2))</f>
        <v>添田　理沙</v>
      </c>
      <c r="Q6" s="612" t="str">
        <f>IF(O6="","",VLOOKUP(O6,$B$38:$D$100,3))</f>
        <v>木更津総合</v>
      </c>
      <c r="R6" s="613">
        <v>9</v>
      </c>
      <c r="U6" s="8"/>
      <c r="V6" s="8"/>
      <c r="Y6" s="5"/>
      <c r="Z6" s="5"/>
      <c r="AA6" s="5"/>
    </row>
    <row r="7" spans="1:27" s="7" customFormat="1" ht="27" customHeight="1" thickTop="1" thickBot="1">
      <c r="A7" s="610"/>
      <c r="B7" s="611"/>
      <c r="C7" s="612"/>
      <c r="D7" s="612"/>
      <c r="E7" s="527" t="s">
        <v>447</v>
      </c>
      <c r="F7" s="528"/>
      <c r="G7" s="530"/>
      <c r="H7" s="318"/>
      <c r="I7" s="318"/>
      <c r="J7" s="1"/>
      <c r="K7" s="1"/>
      <c r="L7" s="515">
        <v>3</v>
      </c>
      <c r="M7" s="205" t="s">
        <v>448</v>
      </c>
      <c r="N7" s="431">
        <v>7</v>
      </c>
      <c r="O7" s="614"/>
      <c r="P7" s="612"/>
      <c r="Q7" s="612"/>
      <c r="R7" s="614"/>
      <c r="U7" s="8"/>
      <c r="V7" s="8"/>
      <c r="Y7" s="5"/>
      <c r="Z7" s="5"/>
      <c r="AA7" s="5"/>
    </row>
    <row r="8" spans="1:27" s="7" customFormat="1" ht="27" customHeight="1" thickTop="1">
      <c r="A8" s="610">
        <v>3</v>
      </c>
      <c r="B8" s="611">
        <v>4</v>
      </c>
      <c r="C8" s="612" t="str">
        <f>IF(B8="","",VLOOKUP(B8,$B$38:$D$100,2))</f>
        <v>武内　彩香</v>
      </c>
      <c r="D8" s="612" t="str">
        <f>IF(B8="","",VLOOKUP(B8,$B$38:$D$100,3))</f>
        <v>長生</v>
      </c>
      <c r="E8" s="323"/>
      <c r="F8" s="318">
        <v>1</v>
      </c>
      <c r="G8" s="530"/>
      <c r="H8" s="318"/>
      <c r="I8" s="318"/>
      <c r="J8" s="1"/>
      <c r="K8" s="492"/>
      <c r="L8" s="304"/>
      <c r="M8" s="1"/>
      <c r="N8" s="300" t="s">
        <v>751</v>
      </c>
      <c r="O8" s="613">
        <v>6</v>
      </c>
      <c r="P8" s="612" t="str">
        <f>IF(O8="","",VLOOKUP(O8,$B$38:$D$100,2))</f>
        <v>神原穂乃香</v>
      </c>
      <c r="Q8" s="612" t="str">
        <f>IF(O8="","",VLOOKUP(O8,$B$38:$D$100,3))</f>
        <v>成田</v>
      </c>
      <c r="R8" s="613">
        <v>10</v>
      </c>
      <c r="U8" s="9"/>
      <c r="V8" s="9"/>
      <c r="Y8" s="5"/>
      <c r="Z8" s="5"/>
      <c r="AA8" s="5"/>
    </row>
    <row r="9" spans="1:27" s="7" customFormat="1" ht="27" customHeight="1" thickBot="1">
      <c r="A9" s="610"/>
      <c r="B9" s="611"/>
      <c r="C9" s="612"/>
      <c r="D9" s="612"/>
      <c r="E9" s="425">
        <v>0</v>
      </c>
      <c r="F9" s="318"/>
      <c r="G9" s="530"/>
      <c r="H9" s="328"/>
      <c r="I9" s="530"/>
      <c r="J9" s="1"/>
      <c r="K9" s="492"/>
      <c r="L9" s="304"/>
      <c r="M9" s="494"/>
      <c r="N9" s="306" t="s">
        <v>449</v>
      </c>
      <c r="O9" s="614"/>
      <c r="P9" s="612"/>
      <c r="Q9" s="612"/>
      <c r="R9" s="614"/>
      <c r="U9" s="9"/>
      <c r="V9" s="441"/>
      <c r="Y9" s="5"/>
      <c r="Z9" s="5"/>
      <c r="AA9" s="5"/>
    </row>
    <row r="10" spans="1:27" s="7" customFormat="1" ht="27" customHeight="1" thickTop="1" thickBot="1">
      <c r="A10" s="610">
        <v>4</v>
      </c>
      <c r="B10" s="611">
        <v>7</v>
      </c>
      <c r="C10" s="612" t="str">
        <f>IF(B10="","",VLOOKUP(B10,$B$38:$D$100,2))</f>
        <v>花澤　そら</v>
      </c>
      <c r="D10" s="612" t="str">
        <f>IF(B10="","",VLOOKUP(B10,$B$38:$D$100,3))</f>
        <v>市立銚子</v>
      </c>
      <c r="E10" s="321">
        <v>0</v>
      </c>
      <c r="F10" s="318"/>
      <c r="G10" s="530" t="s">
        <v>450</v>
      </c>
      <c r="H10" s="496"/>
      <c r="I10" s="529">
        <v>4</v>
      </c>
      <c r="J10" s="438">
        <v>1</v>
      </c>
      <c r="K10" s="517"/>
      <c r="L10" s="1" t="s">
        <v>451</v>
      </c>
      <c r="M10" s="490">
        <v>0</v>
      </c>
      <c r="N10" s="519"/>
      <c r="O10" s="613">
        <v>8</v>
      </c>
      <c r="P10" s="612" t="str">
        <f>IF(O10="","",VLOOKUP(O10,$B$38:$D$100,2))</f>
        <v>鎌形　祕和</v>
      </c>
      <c r="Q10" s="612" t="str">
        <f>IF(O10="","",VLOOKUP(O10,$B$38:$D$100,3))</f>
        <v>佐原</v>
      </c>
      <c r="R10" s="613">
        <v>11</v>
      </c>
      <c r="U10" s="9"/>
      <c r="V10" s="9"/>
      <c r="Y10" s="5"/>
      <c r="Z10" s="5"/>
      <c r="AA10" s="5"/>
    </row>
    <row r="11" spans="1:27" s="7" customFormat="1" ht="27" customHeight="1" thickTop="1" thickBot="1">
      <c r="A11" s="610"/>
      <c r="B11" s="611"/>
      <c r="C11" s="612"/>
      <c r="D11" s="612"/>
      <c r="E11" s="322" t="s">
        <v>452</v>
      </c>
      <c r="F11" s="531">
        <v>0</v>
      </c>
      <c r="G11" s="317"/>
      <c r="H11" s="318"/>
      <c r="I11" s="318" t="s">
        <v>554</v>
      </c>
      <c r="J11" s="1"/>
      <c r="K11" s="304"/>
      <c r="L11" s="1"/>
      <c r="M11" s="1"/>
      <c r="N11" s="306"/>
      <c r="O11" s="614"/>
      <c r="P11" s="612"/>
      <c r="Q11" s="612"/>
      <c r="R11" s="614"/>
      <c r="T11" s="9"/>
      <c r="U11" s="9"/>
      <c r="V11" s="8"/>
      <c r="W11" s="8"/>
      <c r="X11" s="8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5</v>
      </c>
      <c r="C12" s="612" t="str">
        <f>IF(B12="","",VLOOKUP(B12,$B$38:$D$100,2))</f>
        <v>永野伊緒里</v>
      </c>
      <c r="D12" s="612" t="str">
        <f>IF(B12="","",VLOOKUP(B12,$B$38:$D$100,3))</f>
        <v>成田</v>
      </c>
      <c r="E12" s="537"/>
      <c r="F12" s="317"/>
      <c r="G12" s="326"/>
      <c r="H12" s="318"/>
      <c r="I12" s="318"/>
      <c r="J12" s="1"/>
      <c r="K12" s="304"/>
      <c r="L12" s="1"/>
      <c r="M12" s="1"/>
      <c r="N12" s="504"/>
      <c r="O12" s="613">
        <v>13</v>
      </c>
      <c r="P12" s="612" t="str">
        <f>IF(O12="","",VLOOKUP(O12,$B$38:$D$100,2))</f>
        <v>林　柚来</v>
      </c>
      <c r="Q12" s="612" t="str">
        <f>IF(O12="","",VLOOKUP(O12,$B$38:$D$100,3))</f>
        <v>習志野</v>
      </c>
      <c r="R12" s="613">
        <v>12</v>
      </c>
      <c r="Y12" s="5"/>
      <c r="Z12" s="5"/>
      <c r="AA12" s="5"/>
    </row>
    <row r="13" spans="1:27" s="7" customFormat="1" ht="27" customHeight="1" thickTop="1" thickBot="1">
      <c r="A13" s="610"/>
      <c r="B13" s="611"/>
      <c r="C13" s="612"/>
      <c r="D13" s="612"/>
      <c r="E13" s="536">
        <v>5</v>
      </c>
      <c r="F13" s="317" t="s">
        <v>453</v>
      </c>
      <c r="G13" s="523"/>
      <c r="H13" s="318"/>
      <c r="I13" s="318"/>
      <c r="J13" s="1"/>
      <c r="K13" s="304"/>
      <c r="L13" s="1"/>
      <c r="M13" s="495">
        <v>3</v>
      </c>
      <c r="N13" s="306" t="s">
        <v>454</v>
      </c>
      <c r="O13" s="614"/>
      <c r="P13" s="612"/>
      <c r="Q13" s="612"/>
      <c r="R13" s="614"/>
      <c r="Y13" s="5"/>
      <c r="Z13" s="5"/>
      <c r="AA13" s="5"/>
    </row>
    <row r="14" spans="1:27" s="7" customFormat="1" ht="27" customHeight="1" thickTop="1" thickBot="1">
      <c r="A14" s="610">
        <v>6</v>
      </c>
      <c r="B14" s="611">
        <v>1</v>
      </c>
      <c r="C14" s="612" t="str">
        <f>IF(B14="","",VLOOKUP(B14,$B$38:$D$100,2))</f>
        <v>山田　悠月</v>
      </c>
      <c r="D14" s="612" t="str">
        <f>IF(B14="","",VLOOKUP(B14,$B$38:$D$100,3))</f>
        <v>拓大紅陵</v>
      </c>
      <c r="E14" s="526">
        <v>2</v>
      </c>
      <c r="F14" s="530"/>
      <c r="G14" s="487">
        <v>0</v>
      </c>
      <c r="H14" s="318"/>
      <c r="I14" s="318"/>
      <c r="J14" s="1"/>
      <c r="K14" s="304"/>
      <c r="L14" s="499"/>
      <c r="M14" s="304"/>
      <c r="N14" s="300"/>
      <c r="O14" s="611">
        <v>3</v>
      </c>
      <c r="P14" s="612" t="str">
        <f>IF(O14="","",VLOOKUP(O14,$B$38:$D$100,2))</f>
        <v>小俣　歩実</v>
      </c>
      <c r="Q14" s="612" t="str">
        <f>IF(O14="","",VLOOKUP(O14,$B$38:$D$100,3))</f>
        <v>長生</v>
      </c>
      <c r="R14" s="613">
        <v>13</v>
      </c>
      <c r="Y14" s="5"/>
      <c r="Z14" s="5"/>
      <c r="AA14" s="5"/>
    </row>
    <row r="15" spans="1:27" s="7" customFormat="1" ht="27" customHeight="1" thickTop="1" thickBot="1">
      <c r="A15" s="610"/>
      <c r="B15" s="611"/>
      <c r="C15" s="612"/>
      <c r="D15" s="612"/>
      <c r="E15" s="527" t="s">
        <v>455</v>
      </c>
      <c r="F15" s="538"/>
      <c r="G15" s="328"/>
      <c r="H15" s="318"/>
      <c r="I15" s="318"/>
      <c r="J15" s="1"/>
      <c r="K15" s="304"/>
      <c r="L15" s="500"/>
      <c r="M15" s="205" t="s">
        <v>456</v>
      </c>
      <c r="N15" s="430" t="s">
        <v>752</v>
      </c>
      <c r="O15" s="611"/>
      <c r="P15" s="612"/>
      <c r="Q15" s="612"/>
      <c r="R15" s="614"/>
      <c r="Y15" s="5"/>
      <c r="Z15" s="5"/>
      <c r="AA15" s="5"/>
    </row>
    <row r="16" spans="1:27" s="7" customFormat="1" ht="27" customHeight="1" thickTop="1" thickBot="1">
      <c r="A16" s="610">
        <v>7</v>
      </c>
      <c r="B16" s="611">
        <v>14</v>
      </c>
      <c r="C16" s="612" t="str">
        <f>IF(B16="","",VLOOKUP(B16,$B$38:$D$100,2))</f>
        <v>飯田　ゆず</v>
      </c>
      <c r="D16" s="612" t="str">
        <f>IF(B16="","",VLOOKUP(B16,$B$38:$D$100,3))</f>
        <v>日体大柏</v>
      </c>
      <c r="E16" s="323"/>
      <c r="F16" s="324">
        <v>6</v>
      </c>
      <c r="G16" s="318"/>
      <c r="H16" s="318"/>
      <c r="I16" s="318"/>
      <c r="J16" s="1"/>
      <c r="K16" s="1"/>
      <c r="L16" s="512">
        <v>0</v>
      </c>
      <c r="M16" s="1"/>
      <c r="N16" s="504"/>
      <c r="O16" s="611">
        <v>15</v>
      </c>
      <c r="P16" s="612" t="str">
        <f>IF(O16="","",VLOOKUP(O16,$B$38:$D$100,2))</f>
        <v>栁田　紗希</v>
      </c>
      <c r="Q16" s="612" t="str">
        <f>IF(O16="","",VLOOKUP(O16,$B$38:$D$100,3))</f>
        <v>西武台</v>
      </c>
      <c r="R16" s="613">
        <v>14</v>
      </c>
      <c r="U16" s="9"/>
      <c r="V16" s="9"/>
      <c r="Y16" s="5"/>
      <c r="Z16" s="5"/>
      <c r="AA16" s="5"/>
    </row>
    <row r="17" spans="1:27" s="7" customFormat="1" ht="27" customHeight="1" thickTop="1" thickBot="1">
      <c r="A17" s="610"/>
      <c r="B17" s="611"/>
      <c r="C17" s="612"/>
      <c r="D17" s="612"/>
      <c r="E17" s="425">
        <v>0</v>
      </c>
      <c r="F17" s="318"/>
      <c r="G17" s="318"/>
      <c r="H17" s="318"/>
      <c r="I17" s="318"/>
      <c r="J17" s="1"/>
      <c r="K17" s="1"/>
      <c r="L17" s="304"/>
      <c r="M17" s="500"/>
      <c r="N17" s="306" t="s">
        <v>457</v>
      </c>
      <c r="O17" s="611"/>
      <c r="P17" s="612"/>
      <c r="Q17" s="612"/>
      <c r="R17" s="614"/>
      <c r="U17" s="9"/>
      <c r="V17" s="9"/>
      <c r="Y17" s="5"/>
      <c r="Z17" s="5"/>
      <c r="AA17" s="5"/>
    </row>
    <row r="18" spans="1:27" s="7" customFormat="1" ht="27" customHeight="1" thickTop="1">
      <c r="A18" s="626"/>
      <c r="B18" s="626"/>
      <c r="C18" s="626"/>
      <c r="D18" s="626"/>
      <c r="E18" s="328"/>
      <c r="F18" s="328"/>
      <c r="G18" s="328"/>
      <c r="H18" s="328"/>
      <c r="I18" s="328"/>
      <c r="J18" s="1"/>
      <c r="K18" s="1"/>
      <c r="L18" s="1"/>
      <c r="M18" s="304">
        <v>0</v>
      </c>
      <c r="N18" s="300"/>
      <c r="O18" s="611">
        <v>10</v>
      </c>
      <c r="P18" s="612" t="str">
        <f>IF(O18="","",VLOOKUP(O18,$B$38:$D$100,2))</f>
        <v>渡邊　優菜</v>
      </c>
      <c r="Q18" s="612" t="str">
        <f>IF(O18="","",VLOOKUP(O18,$B$38:$D$100,3))</f>
        <v>秀明八千代</v>
      </c>
      <c r="R18" s="613">
        <v>15</v>
      </c>
      <c r="U18" s="9"/>
      <c r="V18" s="9"/>
      <c r="Y18" s="5"/>
      <c r="Z18" s="5"/>
      <c r="AA18" s="5"/>
    </row>
    <row r="19" spans="1:27" s="7" customFormat="1" ht="27" customHeight="1">
      <c r="A19" s="627"/>
      <c r="B19" s="627"/>
      <c r="C19" s="627"/>
      <c r="D19" s="627"/>
      <c r="E19" s="328"/>
      <c r="F19" s="328"/>
      <c r="G19" s="328"/>
      <c r="H19" s="328"/>
      <c r="I19" s="328"/>
      <c r="J19" s="1"/>
      <c r="K19" s="1"/>
      <c r="L19" s="1"/>
      <c r="M19" s="1"/>
      <c r="N19" s="429" t="s">
        <v>752</v>
      </c>
      <c r="O19" s="611"/>
      <c r="P19" s="612"/>
      <c r="Q19" s="612"/>
      <c r="R19" s="614"/>
      <c r="U19" s="9"/>
      <c r="V19" s="9"/>
      <c r="Y19" s="5"/>
      <c r="Z19" s="5"/>
      <c r="AA19" s="5"/>
    </row>
    <row r="20" spans="1:27" s="7" customFormat="1" ht="27" customHeight="1">
      <c r="A20" s="619"/>
      <c r="B20" s="616">
        <v>14</v>
      </c>
      <c r="C20" s="630"/>
      <c r="D20" s="630"/>
      <c r="E20" s="82"/>
      <c r="F20" s="82"/>
      <c r="G20" s="82"/>
      <c r="H20" s="82"/>
      <c r="I20" s="82"/>
      <c r="J20"/>
      <c r="K20"/>
      <c r="L20"/>
      <c r="M20"/>
      <c r="N20"/>
      <c r="O20" s="615"/>
      <c r="P20" s="615" t="str">
        <f>IF(O20="","",VLOOKUP(O20,$B$38:$D$100,2))</f>
        <v/>
      </c>
      <c r="Q20" s="617" t="str">
        <f>IF(O20="","",VLOOKUP(O20,$B$38:$D$100,3))</f>
        <v/>
      </c>
      <c r="R20" s="615"/>
      <c r="U20" s="9"/>
      <c r="V20" s="9"/>
      <c r="Y20" s="5"/>
      <c r="Z20" s="5"/>
      <c r="AA20" s="5"/>
    </row>
    <row r="21" spans="1:27" s="7" customFormat="1" ht="27" customHeight="1">
      <c r="A21" s="619"/>
      <c r="B21" s="616"/>
      <c r="C21" s="630"/>
      <c r="D21" s="630"/>
      <c r="E21" s="82"/>
      <c r="F21" s="82"/>
      <c r="G21" s="82"/>
      <c r="H21" s="82"/>
      <c r="I21" s="82"/>
      <c r="J21"/>
      <c r="K21"/>
      <c r="L21"/>
      <c r="M21"/>
      <c r="N21"/>
      <c r="O21" s="616"/>
      <c r="P21" s="616"/>
      <c r="Q21" s="618"/>
      <c r="R21" s="616"/>
      <c r="U21" s="9"/>
      <c r="V21" s="9"/>
      <c r="Y21" s="5"/>
      <c r="Z21" s="5"/>
      <c r="AA21" s="5"/>
    </row>
    <row r="22" spans="1:27" s="7" customFormat="1" ht="27" customHeight="1">
      <c r="A22" s="619"/>
      <c r="B22" s="616"/>
      <c r="C22" s="630" t="str">
        <f>IF(B22="","",VLOOKUP(B22,$B$38:$D$100,2))</f>
        <v/>
      </c>
      <c r="D22" s="630" t="str">
        <f>IF(B22="","",VLOOKUP(B22,$B$38:$D$100,3))</f>
        <v/>
      </c>
      <c r="E22" s="82"/>
      <c r="F22" s="82"/>
      <c r="G22" s="82"/>
      <c r="H22" s="82"/>
      <c r="I22" s="82"/>
      <c r="J22"/>
      <c r="K22"/>
      <c r="L22"/>
      <c r="M22"/>
      <c r="N22"/>
      <c r="O22" s="616"/>
      <c r="P22" s="616" t="str">
        <f>IF(O22="","",VLOOKUP(O22,$B$38:$D$100,2))</f>
        <v/>
      </c>
      <c r="Q22" s="618" t="str">
        <f>IF(O22="","",VLOOKUP(O22,$B$38:$D$100,3))</f>
        <v/>
      </c>
      <c r="R22" s="616"/>
      <c r="U22" s="9"/>
      <c r="V22" s="9"/>
      <c r="Y22" s="5"/>
      <c r="Z22" s="5"/>
      <c r="AA22" s="5"/>
    </row>
    <row r="23" spans="1:27" s="7" customFormat="1" ht="27" customHeight="1">
      <c r="A23" s="619"/>
      <c r="B23" s="616"/>
      <c r="C23" s="630"/>
      <c r="D23" s="630"/>
      <c r="E23" s="82"/>
      <c r="F23" s="82"/>
      <c r="G23" s="82"/>
      <c r="H23" s="82"/>
      <c r="I23" s="82"/>
      <c r="J23"/>
      <c r="K23"/>
      <c r="L23"/>
      <c r="M23"/>
      <c r="N23"/>
      <c r="O23" s="616"/>
      <c r="P23" s="616"/>
      <c r="Q23" s="618"/>
      <c r="R23" s="616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16" t="str">
        <f>IF(B24="","",VLOOKUP(B24,$B$38:$D$100,2))</f>
        <v/>
      </c>
      <c r="D24" s="618" t="str">
        <f>IF(B24="","",VLOOKUP(B24,$B$38:$D$100,3))</f>
        <v/>
      </c>
      <c r="E24" s="82"/>
      <c r="F24" s="82"/>
      <c r="G24" s="82"/>
      <c r="H24" s="82"/>
      <c r="I24" s="82"/>
      <c r="J24"/>
      <c r="K24"/>
      <c r="L24"/>
      <c r="M24"/>
      <c r="N24"/>
      <c r="O24" s="616"/>
      <c r="P24" s="616" t="str">
        <f>IF(O24="","",VLOOKUP(O24,$B$38:$D$100,2))</f>
        <v/>
      </c>
      <c r="Q24" s="618" t="str">
        <f>IF(O24="","",VLOOKUP(O24,$B$38:$D$100,3))</f>
        <v/>
      </c>
      <c r="R24" s="616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 s="2"/>
      <c r="G25" s="2"/>
      <c r="H25" s="2"/>
      <c r="I25" s="2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16" t="str">
        <f>IF(B26="","",VLOOKUP(B26,$B$38:$D$100,2))</f>
        <v/>
      </c>
      <c r="D26" s="618" t="str">
        <f>IF(B26="","",VLOOKUP(B26,$B$38:$D$100,3))</f>
        <v/>
      </c>
      <c r="E26" s="2"/>
      <c r="F26"/>
      <c r="G26"/>
      <c r="H26"/>
      <c r="I26"/>
      <c r="J26"/>
      <c r="K26"/>
      <c r="L26"/>
      <c r="M26"/>
      <c r="N26"/>
      <c r="O26" s="616"/>
      <c r="P26" s="616" t="str">
        <f>IF(O26="","",VLOOKUP(O26,$B$38:$D$100,2))</f>
        <v/>
      </c>
      <c r="Q26" s="618" t="str">
        <f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/>
      <c r="G27"/>
      <c r="H27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>IF(B28="","",VLOOKUP(B28,$B$38:$D$100,2))</f>
        <v/>
      </c>
      <c r="D28" s="618" t="str">
        <f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>IF(O28="","",VLOOKUP(O28,$B$38:$D$100,2))</f>
        <v/>
      </c>
      <c r="Q28" s="618" t="str">
        <f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>IF(B30="","",VLOOKUP(B30,$B$38:$D$100,2))</f>
        <v/>
      </c>
      <c r="D30" s="618" t="str">
        <f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>IF(O30="","",VLOOKUP(O30,$B$38:$D$100,2))</f>
        <v/>
      </c>
      <c r="Q30" s="618" t="str">
        <f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>IF(B32="","",VLOOKUP(B32,$B$38:$D$100,2))</f>
        <v/>
      </c>
      <c r="D32" s="618" t="str">
        <f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>IF(O32="","",VLOOKUP(O32,$B$38:$D$100,2))</f>
        <v/>
      </c>
      <c r="Q32" s="618" t="str">
        <f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>IF(B34="","",VLOOKUP(B34,$B$38:$D$100,2))</f>
        <v/>
      </c>
      <c r="D34" s="618" t="str">
        <f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>IF(O34="","",VLOOKUP(O34,$B$38:$D$100,2))</f>
        <v/>
      </c>
      <c r="Q34" s="618" t="str">
        <f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371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135</v>
      </c>
      <c r="D39" s="78" t="s">
        <v>16</v>
      </c>
    </row>
    <row r="40" spans="1:21">
      <c r="B40" s="76">
        <v>2</v>
      </c>
      <c r="C40" s="77" t="s">
        <v>321</v>
      </c>
      <c r="D40" s="78" t="s">
        <v>17</v>
      </c>
    </row>
    <row r="41" spans="1:21">
      <c r="B41" s="76">
        <v>3</v>
      </c>
      <c r="C41" s="77" t="s">
        <v>79</v>
      </c>
      <c r="D41" s="78" t="s">
        <v>18</v>
      </c>
    </row>
    <row r="42" spans="1:21">
      <c r="B42" s="76">
        <v>4</v>
      </c>
      <c r="C42" s="77" t="s">
        <v>251</v>
      </c>
      <c r="D42" s="78" t="s">
        <v>18</v>
      </c>
    </row>
    <row r="43" spans="1:21">
      <c r="B43" s="76">
        <v>5</v>
      </c>
      <c r="C43" s="77" t="s">
        <v>313</v>
      </c>
      <c r="D43" s="78" t="s">
        <v>25</v>
      </c>
    </row>
    <row r="44" spans="1:21">
      <c r="B44" s="76">
        <v>6</v>
      </c>
      <c r="C44" s="77" t="s">
        <v>314</v>
      </c>
      <c r="D44" s="78" t="s">
        <v>25</v>
      </c>
    </row>
    <row r="45" spans="1:21">
      <c r="B45" s="76">
        <v>7</v>
      </c>
      <c r="C45" s="77" t="s">
        <v>331</v>
      </c>
      <c r="D45" s="78" t="s">
        <v>208</v>
      </c>
    </row>
    <row r="46" spans="1:21">
      <c r="B46" s="76">
        <v>8</v>
      </c>
      <c r="C46" s="77" t="s">
        <v>388</v>
      </c>
      <c r="D46" s="78" t="s">
        <v>26</v>
      </c>
    </row>
    <row r="47" spans="1:21">
      <c r="B47" s="76">
        <v>9</v>
      </c>
      <c r="C47" s="77" t="s">
        <v>679</v>
      </c>
      <c r="D47" s="78" t="s">
        <v>83</v>
      </c>
      <c r="E47" s="20" t="s">
        <v>375</v>
      </c>
    </row>
    <row r="48" spans="1:21">
      <c r="B48" s="76">
        <v>10</v>
      </c>
      <c r="C48" s="77" t="s">
        <v>680</v>
      </c>
      <c r="D48" s="78" t="s">
        <v>83</v>
      </c>
      <c r="E48" s="20" t="s">
        <v>374</v>
      </c>
    </row>
    <row r="49" spans="2:4">
      <c r="B49" s="76">
        <v>11</v>
      </c>
      <c r="C49" s="77" t="s">
        <v>307</v>
      </c>
      <c r="D49" s="78" t="s">
        <v>22</v>
      </c>
    </row>
    <row r="50" spans="2:4">
      <c r="B50" s="76">
        <v>12</v>
      </c>
      <c r="C50" s="77" t="s">
        <v>308</v>
      </c>
      <c r="D50" s="78" t="s">
        <v>22</v>
      </c>
    </row>
    <row r="51" spans="2:4">
      <c r="B51" s="76">
        <v>13</v>
      </c>
      <c r="C51" s="77" t="s">
        <v>264</v>
      </c>
      <c r="D51" s="78" t="s">
        <v>150</v>
      </c>
    </row>
    <row r="52" spans="2:4">
      <c r="B52" s="76">
        <v>14</v>
      </c>
      <c r="C52" s="77" t="s">
        <v>293</v>
      </c>
      <c r="D52" s="78" t="s">
        <v>29</v>
      </c>
    </row>
    <row r="53" spans="2:4">
      <c r="B53" s="76">
        <v>15</v>
      </c>
      <c r="C53" s="77" t="s">
        <v>296</v>
      </c>
      <c r="D53" s="78" t="s">
        <v>250</v>
      </c>
    </row>
    <row r="54" spans="2:4">
      <c r="B54" s="76">
        <v>16</v>
      </c>
      <c r="C54" s="77"/>
      <c r="D54" s="78"/>
    </row>
    <row r="55" spans="2:4">
      <c r="B55" s="76">
        <v>17</v>
      </c>
      <c r="C55" s="77"/>
      <c r="D55" s="78"/>
    </row>
    <row r="56" spans="2:4">
      <c r="B56" s="76">
        <v>18</v>
      </c>
      <c r="C56" s="77"/>
      <c r="D56" s="78"/>
    </row>
    <row r="57" spans="2:4">
      <c r="B57" s="76">
        <v>19</v>
      </c>
      <c r="C57" s="77"/>
      <c r="D57" s="78"/>
    </row>
    <row r="58" spans="2:4">
      <c r="B58" s="76">
        <v>20</v>
      </c>
      <c r="C58" s="77"/>
      <c r="D58" s="78"/>
    </row>
    <row r="59" spans="2:4">
      <c r="B59" s="76">
        <v>21</v>
      </c>
      <c r="C59" s="77"/>
      <c r="D59" s="78"/>
    </row>
    <row r="60" spans="2:4">
      <c r="B60" s="76">
        <v>22</v>
      </c>
      <c r="C60" s="77"/>
      <c r="D60" s="78"/>
    </row>
    <row r="61" spans="2:4">
      <c r="B61" s="76">
        <v>23</v>
      </c>
      <c r="C61" s="77"/>
      <c r="D61" s="78"/>
    </row>
    <row r="62" spans="2:4">
      <c r="B62" s="76">
        <v>24</v>
      </c>
      <c r="C62" s="77"/>
      <c r="D62" s="78"/>
    </row>
    <row r="63" spans="2:4">
      <c r="B63" s="76">
        <v>25</v>
      </c>
      <c r="C63" s="77"/>
      <c r="D63" s="78"/>
    </row>
    <row r="64" spans="2:4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28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O18:O19"/>
    <mergeCell ref="P18:P19"/>
    <mergeCell ref="A18:D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J40" sqref="J40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hidden="1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109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0"/>
      <c r="F3" s="42"/>
      <c r="G3" s="25"/>
      <c r="H3" s="25"/>
      <c r="I3" s="24"/>
      <c r="J3" s="20"/>
      <c r="K3" s="27"/>
      <c r="L3" s="27"/>
      <c r="M3" s="25"/>
      <c r="N3" s="25"/>
      <c r="O3" s="4" t="s">
        <v>9</v>
      </c>
      <c r="P3" s="241" t="s">
        <v>0</v>
      </c>
      <c r="Q3" s="19" t="s">
        <v>1</v>
      </c>
      <c r="R3" s="4"/>
      <c r="U3" s="9"/>
      <c r="V3" s="9"/>
    </row>
    <row r="4" spans="1:27" s="7" customFormat="1" ht="27" customHeight="1" thickBot="1">
      <c r="A4" s="610">
        <v>1</v>
      </c>
      <c r="B4" s="611">
        <v>10</v>
      </c>
      <c r="C4" s="612" t="str">
        <f>IF(B4="","",VLOOKUP(B4,$B$38:$D$100,2))</f>
        <v>宇都宮　凛</v>
      </c>
      <c r="D4" s="612" t="str">
        <f>IF(B4="","",VLOOKUP(B4,$B$38:$D$100,3))</f>
        <v>秀明八千代</v>
      </c>
      <c r="E4" s="526"/>
      <c r="F4" s="532">
        <v>7</v>
      </c>
      <c r="G4" s="318"/>
      <c r="H4" s="318"/>
      <c r="I4" s="318"/>
      <c r="J4" s="1"/>
      <c r="K4" s="1"/>
      <c r="L4" s="1"/>
      <c r="M4" s="506">
        <v>3</v>
      </c>
      <c r="N4" s="504"/>
      <c r="O4" s="613">
        <v>1</v>
      </c>
      <c r="P4" s="612" t="str">
        <f>IF(O4="","",VLOOKUP(O4,$B$38:$D$100,2))</f>
        <v>柴田　彩寧</v>
      </c>
      <c r="Q4" s="612" t="str">
        <f>IF(O4="","",VLOOKUP(O4,$B$38:$D$100,3))</f>
        <v>拓大紅陵</v>
      </c>
      <c r="R4" s="613">
        <v>10</v>
      </c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27"/>
      <c r="F5" s="522" t="s">
        <v>458</v>
      </c>
      <c r="G5" s="496" t="s">
        <v>754</v>
      </c>
      <c r="H5" s="318"/>
      <c r="I5" s="318"/>
      <c r="J5" s="1"/>
      <c r="K5" s="1"/>
      <c r="L5" s="515">
        <v>2</v>
      </c>
      <c r="M5" s="205" t="s">
        <v>459</v>
      </c>
      <c r="N5" s="306"/>
      <c r="O5" s="614"/>
      <c r="P5" s="612"/>
      <c r="Q5" s="612"/>
      <c r="R5" s="614"/>
      <c r="U5" s="8"/>
      <c r="V5" s="8"/>
      <c r="Y5" s="5"/>
      <c r="Z5" s="5"/>
      <c r="AA5" s="5"/>
    </row>
    <row r="6" spans="1:27" s="7" customFormat="1" ht="27" customHeight="1" thickTop="1">
      <c r="A6" s="610">
        <v>2</v>
      </c>
      <c r="B6" s="611">
        <v>9</v>
      </c>
      <c r="C6" s="612" t="str">
        <f>IF(B6="","",VLOOKUP(B6,$B$38:$D$100,2))</f>
        <v>水止　彩乃</v>
      </c>
      <c r="D6" s="612" t="str">
        <f>IF(B6="","",VLOOKUP(B6,$B$38:$D$100,3))</f>
        <v>佐原</v>
      </c>
      <c r="E6" s="321">
        <v>0</v>
      </c>
      <c r="F6" s="317"/>
      <c r="G6" s="326"/>
      <c r="H6" s="318"/>
      <c r="I6" s="318"/>
      <c r="J6" s="1"/>
      <c r="K6" s="492"/>
      <c r="L6" s="304"/>
      <c r="M6" s="1"/>
      <c r="N6" s="432">
        <v>0</v>
      </c>
      <c r="O6" s="613">
        <v>14</v>
      </c>
      <c r="P6" s="612" t="str">
        <f>IF(O6="","",VLOOKUP(O6,$B$38:$D$100,2))</f>
        <v>吉松　咲奈</v>
      </c>
      <c r="Q6" s="612" t="str">
        <f>IF(O6="","",VLOOKUP(O6,$B$38:$D$100,3))</f>
        <v>千葉南</v>
      </c>
      <c r="R6" s="613">
        <v>11</v>
      </c>
      <c r="U6" s="8"/>
      <c r="V6" s="8"/>
      <c r="Y6" s="5"/>
      <c r="Z6" s="5"/>
      <c r="AA6" s="5"/>
    </row>
    <row r="7" spans="1:27" s="7" customFormat="1" ht="27" customHeight="1" thickBot="1">
      <c r="A7" s="610"/>
      <c r="B7" s="611"/>
      <c r="C7" s="612"/>
      <c r="D7" s="612"/>
      <c r="E7" s="322" t="s">
        <v>460</v>
      </c>
      <c r="F7" s="523"/>
      <c r="G7" s="317"/>
      <c r="H7" s="318"/>
      <c r="I7" s="318"/>
      <c r="J7" s="1"/>
      <c r="K7" s="492"/>
      <c r="L7" s="304"/>
      <c r="M7" s="494"/>
      <c r="N7" s="306" t="s">
        <v>461</v>
      </c>
      <c r="O7" s="614"/>
      <c r="P7" s="612"/>
      <c r="Q7" s="612"/>
      <c r="R7" s="614"/>
      <c r="U7" s="8"/>
      <c r="V7" s="8"/>
      <c r="Y7" s="5"/>
      <c r="Z7" s="5"/>
      <c r="AA7" s="5"/>
    </row>
    <row r="8" spans="1:27" s="7" customFormat="1" ht="27" customHeight="1" thickTop="1" thickBot="1">
      <c r="A8" s="610">
        <v>3</v>
      </c>
      <c r="B8" s="611">
        <v>19</v>
      </c>
      <c r="C8" s="612" t="str">
        <f>IF(B8="","",VLOOKUP(B8,$B$38:$D$100,2))</f>
        <v>矢田　明日𨾣</v>
      </c>
      <c r="D8" s="612" t="str">
        <f>IF(B8="","",VLOOKUP(B8,$B$38:$D$100,3))</f>
        <v>昭和学院</v>
      </c>
      <c r="E8" s="537"/>
      <c r="F8" s="487">
        <v>0</v>
      </c>
      <c r="G8" s="317" t="s">
        <v>462</v>
      </c>
      <c r="H8" s="531" t="s">
        <v>757</v>
      </c>
      <c r="I8" s="318"/>
      <c r="J8" s="1"/>
      <c r="K8" s="495">
        <v>3</v>
      </c>
      <c r="L8" s="1" t="s">
        <v>463</v>
      </c>
      <c r="M8" s="505">
        <v>0</v>
      </c>
      <c r="N8" s="519"/>
      <c r="O8" s="613">
        <v>15</v>
      </c>
      <c r="P8" s="612" t="str">
        <f>IF(O8="","",VLOOKUP(O8,$B$38:$D$100,2))</f>
        <v>沼口　未実</v>
      </c>
      <c r="Q8" s="612" t="str">
        <f>IF(O8="","",VLOOKUP(O8,$B$38:$D$100,3))</f>
        <v>麗澤</v>
      </c>
      <c r="R8" s="613">
        <v>12</v>
      </c>
      <c r="U8" s="9"/>
      <c r="V8" s="9"/>
      <c r="Y8" s="5"/>
      <c r="Z8" s="5"/>
      <c r="AA8" s="5"/>
    </row>
    <row r="9" spans="1:27" s="7" customFormat="1" ht="27" customHeight="1" thickTop="1">
      <c r="A9" s="610"/>
      <c r="B9" s="611"/>
      <c r="C9" s="612"/>
      <c r="D9" s="612"/>
      <c r="E9" s="536">
        <v>1</v>
      </c>
      <c r="F9" s="318"/>
      <c r="G9" s="530"/>
      <c r="H9" s="317"/>
      <c r="I9" s="318"/>
      <c r="J9" s="492"/>
      <c r="K9" s="304"/>
      <c r="L9" s="1"/>
      <c r="M9" s="1"/>
      <c r="N9" s="431">
        <v>4</v>
      </c>
      <c r="O9" s="614"/>
      <c r="P9" s="612"/>
      <c r="Q9" s="612"/>
      <c r="R9" s="614"/>
      <c r="U9" s="9"/>
      <c r="V9" s="9"/>
      <c r="Y9" s="5"/>
      <c r="Z9" s="5"/>
      <c r="AA9" s="5"/>
    </row>
    <row r="10" spans="1:27" s="7" customFormat="1" ht="27" customHeight="1" thickBot="1">
      <c r="A10" s="610">
        <v>4</v>
      </c>
      <c r="B10" s="611">
        <v>2</v>
      </c>
      <c r="C10" s="612" t="str">
        <f>IF(B10="","",VLOOKUP(B10,$B$38:$D$100,2))</f>
        <v>市川　志</v>
      </c>
      <c r="D10" s="612" t="str">
        <f>IF(B10="","",VLOOKUP(B10,$B$38:$D$100,3))</f>
        <v>拓大紅陵</v>
      </c>
      <c r="E10" s="526"/>
      <c r="F10" s="532">
        <v>2</v>
      </c>
      <c r="G10" s="530"/>
      <c r="H10" s="317"/>
      <c r="I10" s="324"/>
      <c r="J10" s="492"/>
      <c r="K10" s="304"/>
      <c r="L10" s="1"/>
      <c r="M10" s="315">
        <v>1</v>
      </c>
      <c r="N10" s="300"/>
      <c r="O10" s="613">
        <v>3</v>
      </c>
      <c r="P10" s="612" t="str">
        <f>IF(O10="","",VLOOKUP(O10,$B$38:$D$100,2))</f>
        <v>林　佑夏</v>
      </c>
      <c r="Q10" s="612" t="str">
        <f>IF(O10="","",VLOOKUP(O10,$B$38:$D$100,3))</f>
        <v>木更津総合</v>
      </c>
      <c r="R10" s="613">
        <v>13</v>
      </c>
      <c r="U10" s="9"/>
      <c r="V10" s="9"/>
      <c r="Y10" s="5"/>
      <c r="Z10" s="5"/>
      <c r="AA10" s="5"/>
    </row>
    <row r="11" spans="1:27" s="7" customFormat="1" ht="27" customHeight="1" thickTop="1" thickBot="1">
      <c r="A11" s="610"/>
      <c r="B11" s="611"/>
      <c r="C11" s="612"/>
      <c r="D11" s="612"/>
      <c r="E11" s="327"/>
      <c r="F11" s="522" t="s">
        <v>464</v>
      </c>
      <c r="G11" s="538"/>
      <c r="H11" s="317"/>
      <c r="I11" s="534"/>
      <c r="J11" s="492"/>
      <c r="K11" s="304"/>
      <c r="L11" s="494"/>
      <c r="M11" s="305" t="s">
        <v>465</v>
      </c>
      <c r="N11" s="306"/>
      <c r="O11" s="614"/>
      <c r="P11" s="612"/>
      <c r="Q11" s="612"/>
      <c r="R11" s="614"/>
      <c r="T11" s="9"/>
      <c r="U11" s="9"/>
      <c r="V11" s="8"/>
      <c r="W11" s="8"/>
      <c r="X11" s="8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16</v>
      </c>
      <c r="C12" s="612" t="str">
        <f>IF(B12="","",VLOOKUP(B12,$B$38:$D$100,2))</f>
        <v>浦　千聖</v>
      </c>
      <c r="D12" s="612" t="str">
        <f>IF(B12="","",VLOOKUP(B12,$B$38:$D$100,3))</f>
        <v>麗澤</v>
      </c>
      <c r="E12" s="321"/>
      <c r="F12" s="325"/>
      <c r="G12" s="442" t="s">
        <v>755</v>
      </c>
      <c r="H12" s="317" t="s">
        <v>466</v>
      </c>
      <c r="I12" s="511">
        <v>3</v>
      </c>
      <c r="J12" s="501">
        <v>2</v>
      </c>
      <c r="K12" s="1" t="s">
        <v>467</v>
      </c>
      <c r="L12" s="505">
        <v>0</v>
      </c>
      <c r="M12" s="491"/>
      <c r="N12" s="504"/>
      <c r="O12" s="613">
        <v>12</v>
      </c>
      <c r="P12" s="612" t="str">
        <f>IF(O12="","",VLOOKUP(O12,$B$38:$D$100,2))</f>
        <v>藤川優奈</v>
      </c>
      <c r="Q12" s="612" t="str">
        <f>IF(O12="","",VLOOKUP(O12,$B$38:$D$100,3))</f>
        <v>千葉経済</v>
      </c>
      <c r="R12" s="613">
        <v>14</v>
      </c>
      <c r="Y12" s="5"/>
      <c r="Z12" s="5"/>
      <c r="AA12" s="5"/>
    </row>
    <row r="13" spans="1:27" s="7" customFormat="1" ht="27" customHeight="1" thickTop="1">
      <c r="A13" s="610"/>
      <c r="B13" s="611"/>
      <c r="C13" s="612"/>
      <c r="D13" s="612"/>
      <c r="E13" s="320"/>
      <c r="F13" s="436">
        <v>0</v>
      </c>
      <c r="G13" s="428"/>
      <c r="H13" s="530"/>
      <c r="I13" s="440" t="s">
        <v>555</v>
      </c>
      <c r="J13" s="302"/>
      <c r="K13" s="1"/>
      <c r="L13" s="1"/>
      <c r="M13" s="437" t="s">
        <v>753</v>
      </c>
      <c r="N13" s="306"/>
      <c r="O13" s="614"/>
      <c r="P13" s="612"/>
      <c r="Q13" s="612"/>
      <c r="R13" s="614"/>
      <c r="Y13" s="5"/>
      <c r="Z13" s="5"/>
      <c r="AA13" s="5"/>
    </row>
    <row r="14" spans="1:27" s="7" customFormat="1" ht="27" customHeight="1" thickBot="1">
      <c r="A14" s="610">
        <v>6</v>
      </c>
      <c r="B14" s="611">
        <v>17</v>
      </c>
      <c r="C14" s="612" t="str">
        <f>IF(B14="","",VLOOKUP(B14,$B$38:$D$100,2))</f>
        <v>向後　芽衣</v>
      </c>
      <c r="D14" s="612" t="str">
        <f>IF(B14="","",VLOOKUP(B14,$B$38:$D$100,3))</f>
        <v>日体大柏</v>
      </c>
      <c r="E14" s="526"/>
      <c r="F14" s="532"/>
      <c r="G14" s="318"/>
      <c r="H14" s="530"/>
      <c r="I14" s="318"/>
      <c r="J14" s="304"/>
      <c r="K14" s="1"/>
      <c r="L14" s="1"/>
      <c r="M14" s="438">
        <v>0</v>
      </c>
      <c r="N14" s="300"/>
      <c r="O14" s="611">
        <v>5</v>
      </c>
      <c r="P14" s="612" t="str">
        <f>IF(O14="","",VLOOKUP(O14,$B$38:$D$100,2))</f>
        <v>田邉 未乃和</v>
      </c>
      <c r="Q14" s="612" t="str">
        <f>IF(O14="","",VLOOKUP(O14,$B$38:$D$100,3))</f>
        <v>東金</v>
      </c>
      <c r="R14" s="613">
        <v>15</v>
      </c>
      <c r="Y14" s="5"/>
      <c r="Z14" s="5"/>
      <c r="AA14" s="5"/>
    </row>
    <row r="15" spans="1:27" s="7" customFormat="1" ht="27" customHeight="1" thickTop="1" thickBot="1">
      <c r="A15" s="610"/>
      <c r="B15" s="611"/>
      <c r="C15" s="612"/>
      <c r="D15" s="612"/>
      <c r="E15" s="327"/>
      <c r="F15" s="522" t="s">
        <v>468</v>
      </c>
      <c r="G15" s="496">
        <v>6</v>
      </c>
      <c r="H15" s="530"/>
      <c r="I15" s="318"/>
      <c r="J15" s="304"/>
      <c r="K15" s="1"/>
      <c r="L15" s="502">
        <v>0</v>
      </c>
      <c r="M15" s="1" t="s">
        <v>469</v>
      </c>
      <c r="N15" s="306"/>
      <c r="O15" s="611"/>
      <c r="P15" s="612"/>
      <c r="Q15" s="612"/>
      <c r="R15" s="614"/>
      <c r="Y15" s="5"/>
      <c r="Z15" s="5"/>
      <c r="AA15" s="5"/>
    </row>
    <row r="16" spans="1:27" s="7" customFormat="1" ht="27" customHeight="1" thickTop="1" thickBot="1">
      <c r="A16" s="610">
        <v>7</v>
      </c>
      <c r="B16" s="611">
        <v>6</v>
      </c>
      <c r="C16" s="612" t="str">
        <f>IF(B16="","",VLOOKUP(B16,$B$38:$D$100,2))</f>
        <v>増田　望華</v>
      </c>
      <c r="D16" s="612" t="str">
        <f>IF(B16="","",VLOOKUP(B16,$B$38:$D$100,3))</f>
        <v>成東</v>
      </c>
      <c r="E16" s="321"/>
      <c r="F16" s="325"/>
      <c r="G16" s="535"/>
      <c r="H16" s="530"/>
      <c r="I16" s="318"/>
      <c r="J16" s="304"/>
      <c r="K16" s="304"/>
      <c r="L16" s="497"/>
      <c r="M16" s="491"/>
      <c r="N16" s="504"/>
      <c r="O16" s="611">
        <v>8</v>
      </c>
      <c r="P16" s="612" t="str">
        <f>IF(O16="","",VLOOKUP(O16,$B$38:$D$100,2))</f>
        <v>齋藤　和華</v>
      </c>
      <c r="Q16" s="612" t="str">
        <f>IF(O16="","",VLOOKUP(O16,$B$38:$D$100,3))</f>
        <v>佐原</v>
      </c>
      <c r="R16" s="613">
        <v>16</v>
      </c>
      <c r="U16" s="9"/>
      <c r="V16" s="9"/>
      <c r="Y16" s="5"/>
      <c r="Z16" s="5"/>
      <c r="AA16" s="5"/>
    </row>
    <row r="17" spans="1:27" s="7" customFormat="1" ht="27" customHeight="1" thickTop="1" thickBot="1">
      <c r="A17" s="610"/>
      <c r="B17" s="611"/>
      <c r="C17" s="612"/>
      <c r="D17" s="612"/>
      <c r="E17" s="320"/>
      <c r="F17" s="429" t="s">
        <v>752</v>
      </c>
      <c r="G17" s="530" t="s">
        <v>470</v>
      </c>
      <c r="H17" s="538"/>
      <c r="I17" s="318"/>
      <c r="J17" s="304"/>
      <c r="K17" s="304"/>
      <c r="L17" s="1"/>
      <c r="M17" s="437">
        <v>4</v>
      </c>
      <c r="N17" s="306"/>
      <c r="O17" s="611"/>
      <c r="P17" s="612"/>
      <c r="Q17" s="612"/>
      <c r="R17" s="614"/>
      <c r="U17" s="9"/>
      <c r="V17" s="9"/>
      <c r="Y17" s="5"/>
      <c r="Z17" s="5"/>
      <c r="AA17" s="5"/>
    </row>
    <row r="18" spans="1:27" s="7" customFormat="1" ht="27" customHeight="1" thickTop="1" thickBot="1">
      <c r="A18" s="610">
        <v>8</v>
      </c>
      <c r="B18" s="611">
        <v>4</v>
      </c>
      <c r="C18" s="612" t="str">
        <f>IF(B18="","",VLOOKUP(B18,$B$38:$D$100,2))</f>
        <v>二瓶　乃愛</v>
      </c>
      <c r="D18" s="612" t="str">
        <f>IF(B18="","",VLOOKUP(B18,$B$38:$D$100,3))</f>
        <v>木更津総合</v>
      </c>
      <c r="E18" s="321"/>
      <c r="F18" s="318">
        <v>0</v>
      </c>
      <c r="G18" s="317"/>
      <c r="H18" s="442" t="s">
        <v>756</v>
      </c>
      <c r="I18" s="318"/>
      <c r="J18" s="304"/>
      <c r="K18" s="494"/>
      <c r="L18" s="1" t="s">
        <v>471</v>
      </c>
      <c r="M18" s="1"/>
      <c r="N18" s="516">
        <v>3</v>
      </c>
      <c r="O18" s="611">
        <v>11</v>
      </c>
      <c r="P18" s="612" t="str">
        <f>IF(O18="","",VLOOKUP(O18,$B$38:$D$100,2))</f>
        <v>岡本　依央理</v>
      </c>
      <c r="Q18" s="612" t="str">
        <f>IF(O18="","",VLOOKUP(O18,$B$38:$D$100,3))</f>
        <v>秀明八千代</v>
      </c>
      <c r="R18" s="613">
        <v>17</v>
      </c>
      <c r="U18" s="9"/>
      <c r="V18" s="9"/>
      <c r="Y18" s="5"/>
      <c r="Z18" s="5"/>
      <c r="AA18" s="5"/>
    </row>
    <row r="19" spans="1:27" s="7" customFormat="1" ht="27" customHeight="1" thickTop="1" thickBot="1">
      <c r="A19" s="610"/>
      <c r="B19" s="611"/>
      <c r="C19" s="612"/>
      <c r="D19" s="612"/>
      <c r="E19" s="320"/>
      <c r="F19" s="316" t="s">
        <v>472</v>
      </c>
      <c r="G19" s="523"/>
      <c r="H19" s="318"/>
      <c r="I19" s="318"/>
      <c r="J19" s="1"/>
      <c r="K19" s="490">
        <v>1</v>
      </c>
      <c r="L19" s="1"/>
      <c r="M19" s="515">
        <v>0</v>
      </c>
      <c r="N19" s="306" t="s">
        <v>473</v>
      </c>
      <c r="O19" s="611"/>
      <c r="P19" s="612"/>
      <c r="Q19" s="612"/>
      <c r="R19" s="614"/>
      <c r="U19" s="9"/>
      <c r="V19" s="9"/>
      <c r="Y19" s="5"/>
      <c r="Z19" s="5"/>
      <c r="AA19" s="5"/>
    </row>
    <row r="20" spans="1:27" s="7" customFormat="1" ht="27" customHeight="1" thickTop="1" thickBot="1">
      <c r="A20" s="610">
        <v>9</v>
      </c>
      <c r="B20" s="611">
        <v>13</v>
      </c>
      <c r="C20" s="612" t="str">
        <f>IF(B20="","",VLOOKUP(B20,$B$38:$D$100,2))</f>
        <v>小松　凜</v>
      </c>
      <c r="D20" s="612" t="str">
        <f>IF(B20="","",VLOOKUP(B20,$B$38:$D$100,3))</f>
        <v>千葉南</v>
      </c>
      <c r="E20" s="526"/>
      <c r="F20" s="529"/>
      <c r="G20" s="487">
        <v>0</v>
      </c>
      <c r="H20" s="318"/>
      <c r="I20" s="318"/>
      <c r="J20" s="1"/>
      <c r="K20" s="492"/>
      <c r="L20" s="304"/>
      <c r="M20" s="304"/>
      <c r="N20" s="1"/>
      <c r="O20" s="611">
        <v>7</v>
      </c>
      <c r="P20" s="612" t="str">
        <f>IF(O20="","",VLOOKUP(O20,$B$38:$D$100,2))</f>
        <v>塚川　文香</v>
      </c>
      <c r="Q20" s="612" t="str">
        <f>IF(O20="","",VLOOKUP(O20,$B$38:$D$100,3))</f>
        <v>成東</v>
      </c>
      <c r="R20" s="613">
        <v>18</v>
      </c>
      <c r="U20" s="9"/>
      <c r="V20" s="9"/>
      <c r="Y20" s="5"/>
      <c r="Z20" s="5"/>
      <c r="AA20" s="5"/>
    </row>
    <row r="21" spans="1:27" s="7" customFormat="1" ht="27" customHeight="1" thickTop="1" thickBot="1">
      <c r="A21" s="610"/>
      <c r="B21" s="611"/>
      <c r="C21" s="612"/>
      <c r="D21" s="612"/>
      <c r="E21" s="327"/>
      <c r="F21" s="428">
        <v>1</v>
      </c>
      <c r="G21" s="318"/>
      <c r="H21" s="318"/>
      <c r="I21" s="318"/>
      <c r="J21" s="1"/>
      <c r="K21" s="492"/>
      <c r="L21" s="508"/>
      <c r="M21" s="1" t="s">
        <v>474</v>
      </c>
      <c r="N21" s="433">
        <v>0</v>
      </c>
      <c r="O21" s="611"/>
      <c r="P21" s="612"/>
      <c r="Q21" s="612"/>
      <c r="R21" s="614"/>
      <c r="U21" s="9"/>
      <c r="V21" s="9"/>
      <c r="Y21" s="5"/>
      <c r="Z21" s="5"/>
      <c r="AA21" s="5"/>
    </row>
    <row r="22" spans="1:27" s="7" customFormat="1" ht="27" customHeight="1" thickTop="1" thickBot="1">
      <c r="A22" s="626"/>
      <c r="B22" s="626"/>
      <c r="C22" s="626"/>
      <c r="D22" s="626"/>
      <c r="E22" s="328"/>
      <c r="F22" s="328"/>
      <c r="G22" s="328"/>
      <c r="H22" s="328"/>
      <c r="I22" s="318"/>
      <c r="J22" s="1"/>
      <c r="K22" s="1"/>
      <c r="L22" s="505">
        <v>6</v>
      </c>
      <c r="M22" s="491"/>
      <c r="N22" s="504"/>
      <c r="O22" s="611">
        <v>18</v>
      </c>
      <c r="P22" s="612" t="str">
        <f>IF(O22="","",VLOOKUP(O22,$B$38:$D$100,2))</f>
        <v>齊藤　朝花</v>
      </c>
      <c r="Q22" s="612" t="str">
        <f>IF(O22="","",VLOOKUP(O22,$B$38:$D$100,3))</f>
        <v>船橋東</v>
      </c>
      <c r="R22" s="613">
        <v>19</v>
      </c>
      <c r="U22" s="9"/>
      <c r="V22" s="9"/>
      <c r="Y22" s="5"/>
      <c r="Z22" s="5"/>
      <c r="AA22" s="5"/>
    </row>
    <row r="23" spans="1:27" s="7" customFormat="1" ht="27" customHeight="1" thickTop="1">
      <c r="A23" s="627"/>
      <c r="B23" s="627"/>
      <c r="C23" s="627"/>
      <c r="D23" s="627"/>
      <c r="E23" s="328"/>
      <c r="F23" s="328"/>
      <c r="G23" s="328"/>
      <c r="H23" s="328"/>
      <c r="I23" s="318"/>
      <c r="J23" s="1"/>
      <c r="K23" s="1"/>
      <c r="L23" s="1"/>
      <c r="M23" s="437">
        <v>4</v>
      </c>
      <c r="N23" s="306"/>
      <c r="O23" s="611"/>
      <c r="P23" s="612"/>
      <c r="Q23" s="612"/>
      <c r="R23" s="614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30"/>
      <c r="D24" s="630"/>
      <c r="E24" s="328"/>
      <c r="F24" s="328"/>
      <c r="G24" s="328"/>
      <c r="H24" s="328"/>
      <c r="I24" s="318"/>
      <c r="J24" s="1"/>
      <c r="K24" s="1"/>
      <c r="L24" s="1"/>
      <c r="M24" s="1"/>
      <c r="N24" s="1"/>
      <c r="O24" s="615"/>
      <c r="P24" s="615" t="str">
        <f>IF(O24="","",VLOOKUP(O24,$B$38:$D$100,2))</f>
        <v/>
      </c>
      <c r="Q24" s="617" t="str">
        <f>IF(O24="","",VLOOKUP(O24,$B$38:$D$100,3))</f>
        <v/>
      </c>
      <c r="R24" s="615"/>
      <c r="U24" s="9"/>
      <c r="V24" s="9"/>
    </row>
    <row r="25" spans="1:27" s="7" customFormat="1" ht="27" customHeight="1">
      <c r="A25" s="619"/>
      <c r="B25" s="616"/>
      <c r="C25" s="630"/>
      <c r="D25" s="630"/>
      <c r="E25" s="82"/>
      <c r="F25" s="82"/>
      <c r="G25" s="82"/>
      <c r="H25" s="82"/>
      <c r="I25" s="85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30"/>
      <c r="D26" s="630"/>
      <c r="E26" s="82"/>
      <c r="F26" s="82"/>
      <c r="G26" s="82"/>
      <c r="H26" s="82"/>
      <c r="I26" s="85"/>
      <c r="J26"/>
      <c r="K26"/>
      <c r="L26"/>
      <c r="M26"/>
      <c r="N26"/>
      <c r="O26" s="616"/>
      <c r="P26" s="616" t="str">
        <f>IF(O26="","",VLOOKUP(O26,$B$38:$D$100,2))</f>
        <v/>
      </c>
      <c r="Q26" s="618" t="str">
        <f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30"/>
      <c r="D27" s="630"/>
      <c r="E27" s="2"/>
      <c r="F27" s="2"/>
      <c r="G27" s="2"/>
      <c r="H27" s="2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>IF(B28="","",VLOOKUP(B28,$B$38:$D$100,2))</f>
        <v/>
      </c>
      <c r="D28" s="618" t="str">
        <f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>IF(O28="","",VLOOKUP(O28,$B$38:$D$100,2))</f>
        <v/>
      </c>
      <c r="Q28" s="618" t="str">
        <f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>IF(B30="","",VLOOKUP(B30,$B$38:$D$100,2))</f>
        <v/>
      </c>
      <c r="D30" s="618" t="str">
        <f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>IF(O30="","",VLOOKUP(O30,$B$38:$D$100,2))</f>
        <v/>
      </c>
      <c r="Q30" s="618" t="str">
        <f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>IF(B32="","",VLOOKUP(B32,$B$38:$D$100,2))</f>
        <v/>
      </c>
      <c r="D32" s="618" t="str">
        <f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>IF(O32="","",VLOOKUP(O32,$B$38:$D$100,2))</f>
        <v/>
      </c>
      <c r="Q32" s="618" t="str">
        <f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>IF(B34="","",VLOOKUP(B34,$B$38:$D$100,2))</f>
        <v/>
      </c>
      <c r="D34" s="618" t="str">
        <f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>IF(O34="","",VLOOKUP(O34,$B$38:$D$100,2))</f>
        <v/>
      </c>
      <c r="Q34" s="618" t="str">
        <f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372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127</v>
      </c>
      <c r="D39" s="78" t="s">
        <v>16</v>
      </c>
    </row>
    <row r="40" spans="1:21">
      <c r="B40" s="76">
        <v>2</v>
      </c>
      <c r="C40" s="77" t="s">
        <v>389</v>
      </c>
      <c r="D40" s="78" t="s">
        <v>16</v>
      </c>
    </row>
    <row r="41" spans="1:21">
      <c r="B41" s="76">
        <v>3</v>
      </c>
      <c r="C41" s="77" t="s">
        <v>320</v>
      </c>
      <c r="D41" s="78" t="s">
        <v>17</v>
      </c>
    </row>
    <row r="42" spans="1:21">
      <c r="B42" s="76">
        <v>4</v>
      </c>
      <c r="C42" s="77" t="s">
        <v>327</v>
      </c>
      <c r="D42" s="78" t="s">
        <v>17</v>
      </c>
    </row>
    <row r="43" spans="1:21">
      <c r="B43" s="76">
        <v>5</v>
      </c>
      <c r="C43" s="77" t="s">
        <v>128</v>
      </c>
      <c r="D43" s="78" t="s">
        <v>20</v>
      </c>
    </row>
    <row r="44" spans="1:21">
      <c r="B44" s="76">
        <v>6</v>
      </c>
      <c r="C44" s="77" t="s">
        <v>252</v>
      </c>
      <c r="D44" s="78" t="s">
        <v>249</v>
      </c>
    </row>
    <row r="45" spans="1:21">
      <c r="B45" s="76">
        <v>7</v>
      </c>
      <c r="C45" s="77" t="s">
        <v>329</v>
      </c>
      <c r="D45" s="78" t="s">
        <v>249</v>
      </c>
    </row>
    <row r="46" spans="1:21">
      <c r="B46" s="76">
        <v>8</v>
      </c>
      <c r="C46" s="77" t="s">
        <v>81</v>
      </c>
      <c r="D46" s="78" t="s">
        <v>26</v>
      </c>
    </row>
    <row r="47" spans="1:21">
      <c r="B47" s="76">
        <v>9</v>
      </c>
      <c r="C47" s="77" t="s">
        <v>390</v>
      </c>
      <c r="D47" s="78" t="s">
        <v>26</v>
      </c>
    </row>
    <row r="48" spans="1:21">
      <c r="B48" s="76">
        <v>10</v>
      </c>
      <c r="C48" s="77" t="s">
        <v>392</v>
      </c>
      <c r="D48" s="78" t="s">
        <v>83</v>
      </c>
      <c r="E48" s="20" t="s">
        <v>375</v>
      </c>
    </row>
    <row r="49" spans="2:5">
      <c r="B49" s="76">
        <v>11</v>
      </c>
      <c r="C49" s="77" t="s">
        <v>391</v>
      </c>
      <c r="D49" s="78" t="s">
        <v>83</v>
      </c>
    </row>
    <row r="50" spans="2:5">
      <c r="B50" s="76">
        <v>12</v>
      </c>
      <c r="C50" s="77" t="s">
        <v>129</v>
      </c>
      <c r="D50" s="78" t="s">
        <v>22</v>
      </c>
    </row>
    <row r="51" spans="2:5">
      <c r="B51" s="76">
        <v>13</v>
      </c>
      <c r="C51" s="77" t="s">
        <v>271</v>
      </c>
      <c r="D51" s="78" t="s">
        <v>196</v>
      </c>
    </row>
    <row r="52" spans="2:5">
      <c r="B52" s="76">
        <v>14</v>
      </c>
      <c r="C52" s="77" t="s">
        <v>277</v>
      </c>
      <c r="D52" s="78" t="s">
        <v>196</v>
      </c>
    </row>
    <row r="53" spans="2:5">
      <c r="B53" s="76">
        <v>15</v>
      </c>
      <c r="C53" s="77" t="s">
        <v>284</v>
      </c>
      <c r="D53" s="78" t="s">
        <v>24</v>
      </c>
    </row>
    <row r="54" spans="2:5">
      <c r="B54" s="76">
        <v>16</v>
      </c>
      <c r="C54" s="77" t="s">
        <v>281</v>
      </c>
      <c r="D54" s="78" t="s">
        <v>24</v>
      </c>
    </row>
    <row r="55" spans="2:5">
      <c r="B55" s="76">
        <v>17</v>
      </c>
      <c r="C55" s="77" t="s">
        <v>294</v>
      </c>
      <c r="D55" s="78" t="s">
        <v>29</v>
      </c>
    </row>
    <row r="56" spans="2:5">
      <c r="B56" s="76">
        <v>18</v>
      </c>
      <c r="C56" s="77" t="s">
        <v>298</v>
      </c>
      <c r="D56" s="78" t="s">
        <v>193</v>
      </c>
      <c r="E56" s="20" t="s">
        <v>374</v>
      </c>
    </row>
    <row r="57" spans="2:5" ht="18">
      <c r="B57" s="76">
        <v>19</v>
      </c>
      <c r="C57" s="77" t="s">
        <v>306</v>
      </c>
      <c r="D57" s="78" t="s">
        <v>23</v>
      </c>
    </row>
    <row r="58" spans="2:5">
      <c r="B58" s="76">
        <v>20</v>
      </c>
      <c r="C58" s="77"/>
      <c r="D58" s="78"/>
    </row>
    <row r="59" spans="2:5">
      <c r="B59" s="76">
        <v>21</v>
      </c>
      <c r="C59" s="77"/>
      <c r="D59" s="78"/>
    </row>
    <row r="60" spans="2:5">
      <c r="B60" s="76">
        <v>22</v>
      </c>
      <c r="C60" s="77"/>
      <c r="D60" s="78"/>
    </row>
    <row r="61" spans="2:5">
      <c r="B61" s="76">
        <v>23</v>
      </c>
      <c r="C61" s="77"/>
      <c r="D61" s="78"/>
    </row>
    <row r="62" spans="2:5">
      <c r="B62" s="76">
        <v>24</v>
      </c>
      <c r="C62" s="77"/>
      <c r="D62" s="78"/>
    </row>
    <row r="63" spans="2:5">
      <c r="B63" s="76">
        <v>25</v>
      </c>
      <c r="C63" s="77"/>
      <c r="D63" s="78"/>
    </row>
    <row r="64" spans="2:5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28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O22:O23"/>
    <mergeCell ref="P22:P23"/>
    <mergeCell ref="A22:D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H39" sqref="H39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hidden="1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110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0"/>
      <c r="F3" s="42"/>
      <c r="G3" s="25"/>
      <c r="H3" s="25"/>
      <c r="I3" s="24"/>
      <c r="J3" s="20"/>
      <c r="K3" s="27"/>
      <c r="L3" s="27"/>
      <c r="M3" s="25"/>
      <c r="N3" s="25"/>
      <c r="O3" s="4" t="s">
        <v>9</v>
      </c>
      <c r="P3" s="241" t="s">
        <v>0</v>
      </c>
      <c r="Q3" s="19" t="s">
        <v>1</v>
      </c>
      <c r="R3" s="4"/>
      <c r="U3" s="9"/>
      <c r="V3" s="9"/>
    </row>
    <row r="4" spans="1:27" s="7" customFormat="1" ht="27" customHeight="1" thickBot="1">
      <c r="A4" s="610">
        <v>1</v>
      </c>
      <c r="B4" s="611">
        <v>1</v>
      </c>
      <c r="C4" s="612" t="str">
        <f>IF(B4="","",VLOOKUP(B4,$B$38:$D$100,2))</f>
        <v>波多野　華凛</v>
      </c>
      <c r="D4" s="612" t="str">
        <f>IF(B4="","",VLOOKUP(B4,$B$38:$D$100,3))</f>
        <v>拓大紅陵</v>
      </c>
      <c r="E4" s="488"/>
      <c r="F4" s="489">
        <v>4</v>
      </c>
      <c r="G4" s="1"/>
      <c r="H4" s="1"/>
      <c r="I4" s="1"/>
      <c r="J4" s="1"/>
      <c r="K4" s="1"/>
      <c r="L4" s="1"/>
      <c r="M4" s="315">
        <v>0</v>
      </c>
      <c r="N4" s="1"/>
      <c r="O4" s="613">
        <v>8</v>
      </c>
      <c r="P4" s="612" t="str">
        <f>IF(O4="","",VLOOKUP(O4,$B$38:$D$100,2))</f>
        <v>小泉　愛子</v>
      </c>
      <c r="Q4" s="612" t="str">
        <f>IF(O4="","",VLOOKUP(O4,$B$38:$D$100,3))</f>
        <v>麗澤</v>
      </c>
      <c r="R4" s="613">
        <v>6</v>
      </c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12"/>
      <c r="F5" s="490" t="s">
        <v>495</v>
      </c>
      <c r="G5" s="496" t="s">
        <v>762</v>
      </c>
      <c r="H5" s="1"/>
      <c r="I5" s="1"/>
      <c r="J5" s="1"/>
      <c r="K5" s="1"/>
      <c r="L5" s="502">
        <v>1</v>
      </c>
      <c r="M5" s="305" t="s">
        <v>496</v>
      </c>
      <c r="N5" s="311"/>
      <c r="O5" s="614"/>
      <c r="P5" s="612"/>
      <c r="Q5" s="612"/>
      <c r="R5" s="614"/>
      <c r="U5" s="8"/>
      <c r="V5" s="8"/>
      <c r="Y5" s="5"/>
      <c r="Z5" s="5"/>
      <c r="AA5" s="5"/>
    </row>
    <row r="6" spans="1:27" s="7" customFormat="1" ht="27" customHeight="1" thickTop="1" thickBot="1">
      <c r="A6" s="610">
        <v>2</v>
      </c>
      <c r="B6" s="611">
        <v>6</v>
      </c>
      <c r="C6" s="612" t="str">
        <f t="shared" ref="C6" si="0">IF(B6="","",VLOOKUP(B6,$B$38:$D$100,2))</f>
        <v>吉田　蒼生</v>
      </c>
      <c r="D6" s="612" t="str">
        <f t="shared" ref="D6" si="1">IF(B6="","",VLOOKUP(B6,$B$38:$D$100,3))</f>
        <v>千葉南</v>
      </c>
      <c r="E6" s="488">
        <v>2</v>
      </c>
      <c r="F6" s="304"/>
      <c r="G6" s="310"/>
      <c r="H6" s="1"/>
      <c r="I6" s="1"/>
      <c r="J6" s="1"/>
      <c r="K6" s="304"/>
      <c r="L6" s="497"/>
      <c r="M6" s="491"/>
      <c r="N6" s="504"/>
      <c r="O6" s="613">
        <v>2</v>
      </c>
      <c r="P6" s="612" t="str">
        <f t="shared" ref="P6" si="2">IF(O6="","",VLOOKUP(O6,$B$38:$D$100,2))</f>
        <v>中村　野乃</v>
      </c>
      <c r="Q6" s="612" t="str">
        <f t="shared" ref="Q6" si="3">IF(O6="","",VLOOKUP(O6,$B$38:$D$100,3))</f>
        <v>木更津総合</v>
      </c>
      <c r="R6" s="613">
        <v>7</v>
      </c>
      <c r="U6" s="8"/>
      <c r="V6" s="8"/>
      <c r="Y6" s="5"/>
      <c r="Z6" s="5"/>
      <c r="AA6" s="5"/>
    </row>
    <row r="7" spans="1:27" s="7" customFormat="1" ht="27" customHeight="1" thickTop="1" thickBot="1">
      <c r="A7" s="610"/>
      <c r="B7" s="611"/>
      <c r="C7" s="612"/>
      <c r="D7" s="612"/>
      <c r="E7" s="510" t="s">
        <v>493</v>
      </c>
      <c r="F7" s="508"/>
      <c r="G7" s="304" t="s">
        <v>499</v>
      </c>
      <c r="H7" s="509"/>
      <c r="I7" s="495">
        <v>8</v>
      </c>
      <c r="J7" s="438">
        <v>0</v>
      </c>
      <c r="K7" s="304"/>
      <c r="L7" s="1" t="s">
        <v>498</v>
      </c>
      <c r="M7" s="448">
        <v>4</v>
      </c>
      <c r="N7" s="306"/>
      <c r="O7" s="614"/>
      <c r="P7" s="612"/>
      <c r="Q7" s="612"/>
      <c r="R7" s="614"/>
      <c r="U7" s="8"/>
      <c r="V7" s="8"/>
      <c r="Y7" s="5"/>
      <c r="Z7" s="5"/>
      <c r="AA7" s="5"/>
    </row>
    <row r="8" spans="1:27" s="7" customFormat="1" ht="27" customHeight="1" thickTop="1">
      <c r="A8" s="610">
        <v>3</v>
      </c>
      <c r="B8" s="611">
        <v>5</v>
      </c>
      <c r="C8" s="612" t="str">
        <f t="shared" ref="C8" si="4">IF(B8="","",VLOOKUP(B8,$B$38:$D$100,2))</f>
        <v>日向七海</v>
      </c>
      <c r="D8" s="612" t="str">
        <f t="shared" ref="D8" si="5">IF(B8="","",VLOOKUP(B8,$B$38:$D$100,3))</f>
        <v>敬愛学園</v>
      </c>
      <c r="E8" s="446"/>
      <c r="F8" s="429">
        <v>0</v>
      </c>
      <c r="G8" s="492"/>
      <c r="H8" s="205"/>
      <c r="I8" s="1" t="s">
        <v>556</v>
      </c>
      <c r="J8" s="1"/>
      <c r="K8" s="539"/>
      <c r="L8" s="1"/>
      <c r="M8" s="315">
        <v>0</v>
      </c>
      <c r="N8" s="300"/>
      <c r="O8" s="613">
        <v>7</v>
      </c>
      <c r="P8" s="612" t="str">
        <f t="shared" ref="P8" si="6">IF(O8="","",VLOOKUP(O8,$B$38:$D$100,2))</f>
        <v>河野　遥</v>
      </c>
      <c r="Q8" s="612" t="str">
        <f t="shared" ref="Q8" si="7">IF(O8="","",VLOOKUP(O8,$B$38:$D$100,3))</f>
        <v>千葉南</v>
      </c>
      <c r="R8" s="613">
        <v>8</v>
      </c>
      <c r="U8" s="9"/>
      <c r="V8" s="9"/>
      <c r="Y8" s="5"/>
      <c r="Z8" s="5"/>
      <c r="AA8" s="5"/>
    </row>
    <row r="9" spans="1:27" s="7" customFormat="1" ht="27" customHeight="1" thickBot="1">
      <c r="A9" s="610"/>
      <c r="B9" s="611"/>
      <c r="C9" s="612"/>
      <c r="D9" s="612"/>
      <c r="E9" s="426">
        <v>0</v>
      </c>
      <c r="F9" s="429"/>
      <c r="G9" s="492"/>
      <c r="H9" s="205"/>
      <c r="I9" s="1"/>
      <c r="J9" s="1"/>
      <c r="K9" s="492"/>
      <c r="L9" s="508"/>
      <c r="M9" s="305" t="s">
        <v>497</v>
      </c>
      <c r="N9" s="311"/>
      <c r="O9" s="614"/>
      <c r="P9" s="612"/>
      <c r="Q9" s="612"/>
      <c r="R9" s="614"/>
      <c r="U9" s="9"/>
      <c r="V9" s="9"/>
      <c r="Y9" s="5"/>
      <c r="Z9" s="450"/>
      <c r="AA9" s="5"/>
    </row>
    <row r="10" spans="1:27" s="7" customFormat="1" ht="27" customHeight="1" thickTop="1" thickBot="1">
      <c r="A10" s="610">
        <v>4</v>
      </c>
      <c r="B10" s="611">
        <v>9</v>
      </c>
      <c r="C10" s="612" t="str">
        <f t="shared" ref="C10" si="8">IF(B10="","",VLOOKUP(B10,$B$38:$D$100,2))</f>
        <v>関　ちづる</v>
      </c>
      <c r="D10" s="612" t="str">
        <f t="shared" ref="D10" si="9">IF(B10="","",VLOOKUP(B10,$B$38:$D$100,3))</f>
        <v>昭和学院</v>
      </c>
      <c r="E10" s="298"/>
      <c r="F10" s="299">
        <v>0</v>
      </c>
      <c r="G10" s="492"/>
      <c r="H10" s="1"/>
      <c r="I10" s="1"/>
      <c r="J10" s="1"/>
      <c r="K10" s="1"/>
      <c r="L10" s="505">
        <v>3</v>
      </c>
      <c r="M10" s="491"/>
      <c r="N10" s="504"/>
      <c r="O10" s="613">
        <v>4</v>
      </c>
      <c r="P10" s="612" t="str">
        <f t="shared" ref="P10" si="10">IF(O10="","",VLOOKUP(O10,$B$38:$D$100,2))</f>
        <v>石井　奏音</v>
      </c>
      <c r="Q10" s="612" t="str">
        <f t="shared" ref="Q10" si="11">IF(O10="","",VLOOKUP(O10,$B$38:$D$100,3))</f>
        <v>習志野</v>
      </c>
      <c r="R10" s="613">
        <v>9</v>
      </c>
      <c r="U10" s="9"/>
      <c r="V10" s="9"/>
      <c r="Y10" s="5"/>
      <c r="Z10" s="5"/>
      <c r="AA10" s="5"/>
    </row>
    <row r="11" spans="1:27" s="7" customFormat="1" ht="27" customHeight="1" thickTop="1" thickBot="1">
      <c r="A11" s="610"/>
      <c r="B11" s="611"/>
      <c r="C11" s="612"/>
      <c r="D11" s="612"/>
      <c r="E11" s="301"/>
      <c r="F11" s="302" t="s">
        <v>494</v>
      </c>
      <c r="G11" s="500"/>
      <c r="H11" s="1"/>
      <c r="I11" s="1"/>
      <c r="J11" s="1"/>
      <c r="K11" s="1"/>
      <c r="L11" s="1"/>
      <c r="M11" s="437">
        <v>6</v>
      </c>
      <c r="N11" s="306"/>
      <c r="O11" s="614"/>
      <c r="P11" s="612"/>
      <c r="Q11" s="612"/>
      <c r="R11" s="614"/>
      <c r="T11" s="9"/>
      <c r="U11" s="9"/>
      <c r="V11" s="8"/>
      <c r="W11" s="8"/>
      <c r="X11" s="455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3</v>
      </c>
      <c r="C12" s="612" t="str">
        <f t="shared" ref="C12" si="12">IF(B12="","",VLOOKUP(B12,$B$38:$D$100,2))</f>
        <v>倉持　美優花</v>
      </c>
      <c r="D12" s="612" t="str">
        <f t="shared" ref="D12" si="13">IF(B12="","",VLOOKUP(B12,$B$38:$D$100,3))</f>
        <v>秀明八千代</v>
      </c>
      <c r="E12" s="488"/>
      <c r="F12" s="495"/>
      <c r="G12" s="487" t="s">
        <v>763</v>
      </c>
      <c r="H12" s="1"/>
      <c r="I12" s="1"/>
      <c r="J12" s="1"/>
      <c r="K12" s="1"/>
      <c r="L12" s="1"/>
      <c r="M12" s="1"/>
      <c r="N12" s="1"/>
      <c r="O12" s="615"/>
      <c r="P12" s="615" t="str">
        <f t="shared" ref="P12" si="14">IF(O12="","",VLOOKUP(O12,$B$38:$D$100,2))</f>
        <v/>
      </c>
      <c r="Q12" s="617" t="str">
        <f t="shared" ref="Q12" si="15">IF(O12="","",VLOOKUP(O12,$B$38:$D$100,3))</f>
        <v/>
      </c>
      <c r="R12" s="615"/>
      <c r="Y12" s="5"/>
      <c r="Z12" s="5"/>
      <c r="AA12" s="5"/>
    </row>
    <row r="13" spans="1:27" s="7" customFormat="1" ht="27" customHeight="1" thickTop="1">
      <c r="A13" s="610"/>
      <c r="B13" s="611"/>
      <c r="C13" s="612"/>
      <c r="D13" s="612"/>
      <c r="E13" s="312"/>
      <c r="F13" s="449">
        <v>6</v>
      </c>
      <c r="G13" s="1"/>
      <c r="H13" s="1"/>
      <c r="I13" s="1"/>
      <c r="J13" s="1"/>
      <c r="K13" s="1"/>
      <c r="L13" s="1"/>
      <c r="M13" s="1"/>
      <c r="N13" s="1"/>
      <c r="O13" s="616"/>
      <c r="P13" s="616"/>
      <c r="Q13" s="618"/>
      <c r="R13" s="616"/>
      <c r="Y13" s="5"/>
      <c r="Z13" s="5"/>
      <c r="AA13" s="5"/>
    </row>
    <row r="14" spans="1:27" s="7" customFormat="1" ht="27" customHeight="1">
      <c r="A14" s="620"/>
      <c r="B14" s="615"/>
      <c r="C14" s="615" t="str">
        <f t="shared" ref="C14" si="16">IF(B14="","",VLOOKUP(B14,$B$38:$D$100,2))</f>
        <v/>
      </c>
      <c r="D14" s="617" t="str">
        <f t="shared" ref="D14" si="17">IF(B14="","",VLOOKUP(B14,$B$38:$D$100,3))</f>
        <v/>
      </c>
      <c r="E14" s="2"/>
      <c r="F14" s="2"/>
      <c r="G14" s="2"/>
      <c r="H14"/>
      <c r="I14"/>
      <c r="J14"/>
      <c r="K14"/>
      <c r="L14"/>
      <c r="M14"/>
      <c r="N14"/>
      <c r="O14" s="616"/>
      <c r="P14" s="616" t="str">
        <f t="shared" ref="P14" si="18">IF(O14="","",VLOOKUP(O14,$B$38:$D$100,2))</f>
        <v/>
      </c>
      <c r="Q14" s="618" t="str">
        <f t="shared" ref="Q14" si="19">IF(O14="","",VLOOKUP(O14,$B$38:$D$100,3))</f>
        <v/>
      </c>
      <c r="R14" s="616"/>
      <c r="Y14" s="5"/>
      <c r="Z14" s="5"/>
      <c r="AA14" s="5"/>
    </row>
    <row r="15" spans="1:27" s="7" customFormat="1" ht="27" customHeight="1">
      <c r="A15" s="619"/>
      <c r="B15" s="616"/>
      <c r="C15" s="616"/>
      <c r="D15" s="618"/>
      <c r="E15" s="2"/>
      <c r="F15" s="2"/>
      <c r="G15" s="2"/>
      <c r="H15"/>
      <c r="I15"/>
      <c r="J15"/>
      <c r="K15"/>
      <c r="L15"/>
      <c r="M15"/>
      <c r="N15"/>
      <c r="O15" s="616"/>
      <c r="P15" s="616"/>
      <c r="Q15" s="618"/>
      <c r="R15" s="616"/>
      <c r="Y15" s="5"/>
      <c r="Z15" s="5"/>
      <c r="AA15" s="5"/>
    </row>
    <row r="16" spans="1:27" s="7" customFormat="1" ht="27" customHeight="1">
      <c r="A16" s="619"/>
      <c r="B16" s="616"/>
      <c r="C16" s="616" t="str">
        <f t="shared" ref="C16" si="20">IF(B16="","",VLOOKUP(B16,$B$38:$D$100,2))</f>
        <v/>
      </c>
      <c r="D16" s="618" t="str">
        <f t="shared" ref="D16" si="21">IF(B16="","",VLOOKUP(B16,$B$38:$D$100,3))</f>
        <v/>
      </c>
      <c r="E16" s="2"/>
      <c r="F16" s="2"/>
      <c r="G16" s="2"/>
      <c r="H16"/>
      <c r="I16"/>
      <c r="J16"/>
      <c r="K16"/>
      <c r="L16"/>
      <c r="M16"/>
      <c r="N16"/>
      <c r="O16" s="616"/>
      <c r="P16" s="616" t="str">
        <f t="shared" ref="P16" si="22">IF(O16="","",VLOOKUP(O16,$B$38:$D$100,2))</f>
        <v/>
      </c>
      <c r="Q16" s="618" t="str">
        <f t="shared" ref="Q16" si="23">IF(O16="","",VLOOKUP(O16,$B$38:$D$100,3))</f>
        <v/>
      </c>
      <c r="R16" s="616"/>
      <c r="U16" s="9"/>
      <c r="V16" s="9"/>
      <c r="Y16" s="5"/>
      <c r="Z16" s="5"/>
      <c r="AA16" s="5"/>
    </row>
    <row r="17" spans="1:27" s="7" customFormat="1" ht="27" customHeight="1">
      <c r="A17" s="619"/>
      <c r="B17" s="616"/>
      <c r="C17" s="616"/>
      <c r="D17" s="618"/>
      <c r="E17" s="2"/>
      <c r="F17" s="2"/>
      <c r="G17" s="2"/>
      <c r="H17"/>
      <c r="I17"/>
      <c r="J17"/>
      <c r="K17"/>
      <c r="L17"/>
      <c r="M17"/>
      <c r="N17"/>
      <c r="O17" s="616"/>
      <c r="P17" s="616"/>
      <c r="Q17" s="618"/>
      <c r="R17" s="616"/>
      <c r="U17" s="9"/>
      <c r="V17" s="9"/>
      <c r="Y17" s="5"/>
      <c r="Z17" s="5"/>
      <c r="AA17" s="5"/>
    </row>
    <row r="18" spans="1:27" s="7" customFormat="1" ht="27" customHeight="1">
      <c r="A18" s="619"/>
      <c r="B18" s="616"/>
      <c r="C18" s="616" t="str">
        <f t="shared" ref="C18" si="24">IF(B18="","",VLOOKUP(B18,$B$38:$D$100,2))</f>
        <v/>
      </c>
      <c r="D18" s="618" t="str">
        <f t="shared" ref="D18" si="25">IF(B18="","",VLOOKUP(B18,$B$38:$D$100,3))</f>
        <v/>
      </c>
      <c r="E18" s="2"/>
      <c r="F18" s="2"/>
      <c r="G18" s="2"/>
      <c r="H18"/>
      <c r="I18"/>
      <c r="J18"/>
      <c r="K18"/>
      <c r="L18"/>
      <c r="M18"/>
      <c r="N18"/>
      <c r="O18" s="616"/>
      <c r="P18" s="616" t="str">
        <f t="shared" ref="P18" si="26">IF(O18="","",VLOOKUP(O18,$B$38:$D$100,2))</f>
        <v/>
      </c>
      <c r="Q18" s="618" t="str">
        <f t="shared" ref="Q18" si="27">IF(O18="","",VLOOKUP(O18,$B$38:$D$100,3))</f>
        <v/>
      </c>
      <c r="R18" s="616"/>
      <c r="U18" s="9"/>
      <c r="V18" s="9"/>
      <c r="Y18" s="5"/>
      <c r="Z18" s="5"/>
      <c r="AA18" s="5"/>
    </row>
    <row r="19" spans="1:27" s="7" customFormat="1" ht="27" customHeight="1">
      <c r="A19" s="619"/>
      <c r="B19" s="616"/>
      <c r="C19" s="616"/>
      <c r="D19" s="618"/>
      <c r="E19" s="2"/>
      <c r="F19" s="2"/>
      <c r="G19" s="2"/>
      <c r="H19"/>
      <c r="I19"/>
      <c r="J19"/>
      <c r="K19"/>
      <c r="L19"/>
      <c r="M19"/>
      <c r="N19"/>
      <c r="O19" s="616"/>
      <c r="P19" s="616"/>
      <c r="Q19" s="618"/>
      <c r="R19" s="616"/>
      <c r="U19" s="9"/>
      <c r="V19" s="9"/>
      <c r="Y19" s="5"/>
      <c r="Z19" s="5"/>
      <c r="AA19" s="5"/>
    </row>
    <row r="20" spans="1:27" s="7" customFormat="1" ht="27" customHeight="1">
      <c r="A20" s="619"/>
      <c r="B20" s="616"/>
      <c r="C20" s="616" t="str">
        <f t="shared" ref="C20" si="28">IF(B20="","",VLOOKUP(B20,$B$38:$D$100,2))</f>
        <v/>
      </c>
      <c r="D20" s="618" t="str">
        <f t="shared" ref="D20" si="29">IF(B20="","",VLOOKUP(B20,$B$38:$D$100,3))</f>
        <v/>
      </c>
      <c r="E20" s="2"/>
      <c r="F20" s="2"/>
      <c r="G20" s="2"/>
      <c r="H20"/>
      <c r="I20"/>
      <c r="J20"/>
      <c r="K20"/>
      <c r="L20"/>
      <c r="M20"/>
      <c r="N20"/>
      <c r="O20" s="616"/>
      <c r="P20" s="616" t="str">
        <f t="shared" ref="P20" si="30">IF(O20="","",VLOOKUP(O20,$B$38:$D$100,2))</f>
        <v/>
      </c>
      <c r="Q20" s="618" t="str">
        <f t="shared" ref="Q20" si="31">IF(O20="","",VLOOKUP(O20,$B$38:$D$100,3))</f>
        <v/>
      </c>
      <c r="R20" s="616"/>
      <c r="U20" s="9"/>
      <c r="V20" s="9"/>
      <c r="Y20" s="5"/>
      <c r="Z20" s="5"/>
      <c r="AA20" s="5"/>
    </row>
    <row r="21" spans="1:27" s="7" customFormat="1" ht="27" customHeight="1">
      <c r="A21" s="619"/>
      <c r="B21" s="616"/>
      <c r="C21" s="616"/>
      <c r="D21" s="618"/>
      <c r="E21" s="2"/>
      <c r="F21" s="2"/>
      <c r="G21" s="2"/>
      <c r="H21"/>
      <c r="I21"/>
      <c r="J21"/>
      <c r="K21"/>
      <c r="L21"/>
      <c r="M21"/>
      <c r="N21"/>
      <c r="O21" s="616"/>
      <c r="P21" s="616"/>
      <c r="Q21" s="618"/>
      <c r="R21" s="616"/>
      <c r="U21" s="9"/>
      <c r="V21" s="9"/>
      <c r="Y21" s="5"/>
      <c r="Z21" s="5"/>
      <c r="AA21" s="5"/>
    </row>
    <row r="22" spans="1:27" s="7" customFormat="1" ht="27" customHeight="1">
      <c r="A22" s="619"/>
      <c r="B22" s="616"/>
      <c r="C22" s="616" t="str">
        <f t="shared" ref="C22" si="32">IF(B22="","",VLOOKUP(B22,$B$38:$D$100,2))</f>
        <v/>
      </c>
      <c r="D22" s="618" t="str">
        <f t="shared" ref="D22" si="33">IF(B22="","",VLOOKUP(B22,$B$38:$D$100,3))</f>
        <v/>
      </c>
      <c r="E22" s="2"/>
      <c r="F22" s="2"/>
      <c r="G22" s="2"/>
      <c r="H22"/>
      <c r="I22"/>
      <c r="J22"/>
      <c r="K22"/>
      <c r="L22"/>
      <c r="M22"/>
      <c r="N22"/>
      <c r="O22" s="616"/>
      <c r="P22" s="616" t="str">
        <f t="shared" ref="P22" si="34">IF(O22="","",VLOOKUP(O22,$B$38:$D$100,2))</f>
        <v/>
      </c>
      <c r="Q22" s="618" t="str">
        <f t="shared" ref="Q22" si="35">IF(O22="","",VLOOKUP(O22,$B$38:$D$100,3))</f>
        <v/>
      </c>
      <c r="R22" s="616"/>
      <c r="U22" s="9"/>
      <c r="V22" s="9"/>
      <c r="Y22" s="5"/>
      <c r="Z22" s="5"/>
      <c r="AA22" s="5"/>
    </row>
    <row r="23" spans="1:27" s="7" customFormat="1" ht="27" customHeight="1">
      <c r="A23" s="619"/>
      <c r="B23" s="616"/>
      <c r="C23" s="616"/>
      <c r="D23" s="618"/>
      <c r="E23" s="2"/>
      <c r="F23" s="2"/>
      <c r="G23" s="2"/>
      <c r="H23"/>
      <c r="I23"/>
      <c r="J23"/>
      <c r="K23"/>
      <c r="L23"/>
      <c r="M23"/>
      <c r="N23"/>
      <c r="O23" s="616"/>
      <c r="P23" s="616"/>
      <c r="Q23" s="618"/>
      <c r="R23" s="616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16" t="str">
        <f t="shared" ref="C24" si="36">IF(B24="","",VLOOKUP(B24,$B$38:$D$100,2))</f>
        <v/>
      </c>
      <c r="D24" s="618" t="str">
        <f t="shared" ref="D24" si="37">IF(B24="","",VLOOKUP(B24,$B$38:$D$100,3))</f>
        <v/>
      </c>
      <c r="E24" s="2"/>
      <c r="F24" s="2"/>
      <c r="G24" s="2"/>
      <c r="H24"/>
      <c r="I24"/>
      <c r="J24"/>
      <c r="K24"/>
      <c r="L24"/>
      <c r="M24"/>
      <c r="N24"/>
      <c r="O24" s="616"/>
      <c r="P24" s="616" t="str">
        <f t="shared" ref="P24" si="38">IF(O24="","",VLOOKUP(O24,$B$38:$D$100,2))</f>
        <v/>
      </c>
      <c r="Q24" s="618" t="str">
        <f t="shared" ref="Q24" si="39">IF(O24="","",VLOOKUP(O24,$B$38:$D$100,3))</f>
        <v/>
      </c>
      <c r="R24" s="616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 s="2"/>
      <c r="G25" s="2"/>
      <c r="H25"/>
      <c r="I25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16" t="str">
        <f t="shared" ref="C26" si="40">IF(B26="","",VLOOKUP(B26,$B$38:$D$100,2))</f>
        <v/>
      </c>
      <c r="D26" s="618" t="str">
        <f t="shared" ref="D26" si="41">IF(B26="","",VLOOKUP(B26,$B$38:$D$100,3))</f>
        <v/>
      </c>
      <c r="E26" s="2"/>
      <c r="F26" s="2"/>
      <c r="G26" s="2"/>
      <c r="H26"/>
      <c r="I26"/>
      <c r="J26"/>
      <c r="K26"/>
      <c r="L26"/>
      <c r="M26"/>
      <c r="N26"/>
      <c r="O26" s="616"/>
      <c r="P26" s="616" t="str">
        <f t="shared" ref="P26" si="42">IF(O26="","",VLOOKUP(O26,$B$38:$D$100,2))</f>
        <v/>
      </c>
      <c r="Q26" s="618" t="str">
        <f t="shared" ref="Q26" si="43"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 s="2"/>
      <c r="G27" s="2"/>
      <c r="H27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 t="shared" ref="C28" si="44">IF(B28="","",VLOOKUP(B28,$B$38:$D$100,2))</f>
        <v/>
      </c>
      <c r="D28" s="618" t="str">
        <f t="shared" ref="D28" si="45">IF(B28="","",VLOOKUP(B28,$B$38:$D$100,3))</f>
        <v/>
      </c>
      <c r="E28" s="2"/>
      <c r="F28" s="2"/>
      <c r="G28" s="2"/>
      <c r="H28"/>
      <c r="I28"/>
      <c r="J28"/>
      <c r="K28"/>
      <c r="L28"/>
      <c r="M28"/>
      <c r="N28"/>
      <c r="O28" s="616"/>
      <c r="P28" s="616" t="str">
        <f t="shared" ref="P28" si="46">IF(O28="","",VLOOKUP(O28,$B$38:$D$100,2))</f>
        <v/>
      </c>
      <c r="Q28" s="618" t="str">
        <f t="shared" ref="Q28" si="47"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 s="2"/>
      <c r="G29" s="2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 t="shared" ref="C30" si="48">IF(B30="","",VLOOKUP(B30,$B$38:$D$100,2))</f>
        <v/>
      </c>
      <c r="D30" s="618" t="str">
        <f t="shared" ref="D30" si="49">IF(B30="","",VLOOKUP(B30,$B$38:$D$100,3))</f>
        <v/>
      </c>
      <c r="E30" s="2"/>
      <c r="F30" s="2"/>
      <c r="G30" s="2"/>
      <c r="H30"/>
      <c r="I30"/>
      <c r="J30"/>
      <c r="K30"/>
      <c r="L30"/>
      <c r="M30"/>
      <c r="N30"/>
      <c r="O30" s="616"/>
      <c r="P30" s="616" t="str">
        <f t="shared" ref="P30" si="50">IF(O30="","",VLOOKUP(O30,$B$38:$D$100,2))</f>
        <v/>
      </c>
      <c r="Q30" s="618" t="str">
        <f t="shared" ref="Q30" si="51"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 s="2"/>
      <c r="G31" s="2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 t="shared" ref="C32" si="52">IF(B32="","",VLOOKUP(B32,$B$38:$D$100,2))</f>
        <v/>
      </c>
      <c r="D32" s="618" t="str">
        <f t="shared" ref="D32" si="53">IF(B32="","",VLOOKUP(B32,$B$38:$D$100,3))</f>
        <v/>
      </c>
      <c r="E32" s="2"/>
      <c r="F32" s="2"/>
      <c r="G32" s="2"/>
      <c r="H32"/>
      <c r="I32"/>
      <c r="J32"/>
      <c r="K32"/>
      <c r="L32"/>
      <c r="M32"/>
      <c r="N32"/>
      <c r="O32" s="616"/>
      <c r="P32" s="616" t="str">
        <f t="shared" ref="P32" si="54">IF(O32="","",VLOOKUP(O32,$B$38:$D$100,2))</f>
        <v/>
      </c>
      <c r="Q32" s="618" t="str">
        <f t="shared" ref="Q32" si="55"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 s="2"/>
      <c r="G33" s="2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 t="shared" ref="C34" si="56">IF(B34="","",VLOOKUP(B34,$B$38:$D$100,2))</f>
        <v/>
      </c>
      <c r="D34" s="618" t="str">
        <f t="shared" ref="D34" si="57">IF(B34="","",VLOOKUP(B34,$B$38:$D$100,3))</f>
        <v/>
      </c>
      <c r="E34" s="2"/>
      <c r="F34" s="2"/>
      <c r="G34" s="2"/>
      <c r="H34"/>
      <c r="I34"/>
      <c r="J34"/>
      <c r="K34"/>
      <c r="L34"/>
      <c r="M34"/>
      <c r="N34"/>
      <c r="O34" s="616"/>
      <c r="P34" s="616" t="str">
        <f t="shared" ref="P34" si="58">IF(O34="","",VLOOKUP(O34,$B$38:$D$100,2))</f>
        <v/>
      </c>
      <c r="Q34" s="618" t="str">
        <f t="shared" ref="Q34" si="59"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 s="2"/>
      <c r="G35" s="2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373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395</v>
      </c>
      <c r="D39" s="78" t="s">
        <v>16</v>
      </c>
      <c r="E39" s="20" t="s">
        <v>375</v>
      </c>
    </row>
    <row r="40" spans="1:21">
      <c r="B40" s="76">
        <v>2</v>
      </c>
      <c r="C40" s="77" t="s">
        <v>328</v>
      </c>
      <c r="D40" s="78" t="s">
        <v>17</v>
      </c>
    </row>
    <row r="41" spans="1:21">
      <c r="B41" s="76">
        <v>3</v>
      </c>
      <c r="C41" s="77" t="s">
        <v>393</v>
      </c>
      <c r="D41" s="78" t="s">
        <v>83</v>
      </c>
    </row>
    <row r="42" spans="1:21">
      <c r="B42" s="76">
        <v>4</v>
      </c>
      <c r="C42" s="77" t="s">
        <v>396</v>
      </c>
      <c r="D42" s="78" t="s">
        <v>150</v>
      </c>
      <c r="E42" s="20" t="s">
        <v>374</v>
      </c>
    </row>
    <row r="43" spans="1:21">
      <c r="B43" s="76">
        <v>5</v>
      </c>
      <c r="C43" s="77" t="s">
        <v>394</v>
      </c>
      <c r="D43" s="78" t="s">
        <v>21</v>
      </c>
    </row>
    <row r="44" spans="1:21">
      <c r="B44" s="76">
        <v>6</v>
      </c>
      <c r="C44" s="77" t="s">
        <v>272</v>
      </c>
      <c r="D44" s="78" t="s">
        <v>196</v>
      </c>
    </row>
    <row r="45" spans="1:21">
      <c r="B45" s="76">
        <v>7</v>
      </c>
      <c r="C45" s="77" t="s">
        <v>278</v>
      </c>
      <c r="D45" s="78" t="s">
        <v>196</v>
      </c>
    </row>
    <row r="46" spans="1:21">
      <c r="B46" s="76">
        <v>8</v>
      </c>
      <c r="C46" s="77" t="s">
        <v>285</v>
      </c>
      <c r="D46" s="78" t="s">
        <v>24</v>
      </c>
    </row>
    <row r="47" spans="1:21">
      <c r="B47" s="76">
        <v>9</v>
      </c>
      <c r="C47" s="77" t="s">
        <v>305</v>
      </c>
      <c r="D47" s="78" t="s">
        <v>23</v>
      </c>
    </row>
    <row r="48" spans="1:21">
      <c r="B48" s="76">
        <v>10</v>
      </c>
      <c r="C48" s="77"/>
      <c r="D48" s="78"/>
    </row>
    <row r="49" spans="2:4">
      <c r="B49" s="76">
        <v>11</v>
      </c>
      <c r="C49" s="77"/>
      <c r="D49" s="78"/>
    </row>
    <row r="50" spans="2:4">
      <c r="B50" s="76">
        <v>12</v>
      </c>
      <c r="C50" s="77"/>
      <c r="D50" s="78"/>
    </row>
    <row r="51" spans="2:4">
      <c r="B51" s="76">
        <v>13</v>
      </c>
      <c r="C51" s="77"/>
      <c r="D51" s="78"/>
    </row>
    <row r="52" spans="2:4">
      <c r="B52" s="76">
        <v>14</v>
      </c>
      <c r="C52" s="77"/>
      <c r="D52" s="78"/>
    </row>
    <row r="53" spans="2:4">
      <c r="B53" s="76">
        <v>15</v>
      </c>
      <c r="C53" s="77"/>
      <c r="D53" s="78"/>
    </row>
    <row r="54" spans="2:4">
      <c r="B54" s="76">
        <v>16</v>
      </c>
      <c r="C54" s="77"/>
      <c r="D54" s="78"/>
    </row>
    <row r="55" spans="2:4">
      <c r="B55" s="76">
        <v>17</v>
      </c>
      <c r="C55" s="77"/>
      <c r="D55" s="78"/>
    </row>
    <row r="56" spans="2:4">
      <c r="B56" s="76">
        <v>18</v>
      </c>
      <c r="C56" s="77"/>
      <c r="D56" s="78"/>
    </row>
    <row r="57" spans="2:4">
      <c r="B57" s="76">
        <v>19</v>
      </c>
      <c r="C57" s="77"/>
      <c r="D57" s="78"/>
    </row>
    <row r="58" spans="2:4">
      <c r="B58" s="76">
        <v>20</v>
      </c>
      <c r="C58" s="77"/>
      <c r="D58" s="78"/>
    </row>
    <row r="59" spans="2:4">
      <c r="B59" s="76">
        <v>21</v>
      </c>
      <c r="C59" s="77"/>
      <c r="D59" s="78"/>
    </row>
    <row r="60" spans="2:4">
      <c r="B60" s="76">
        <v>22</v>
      </c>
      <c r="C60" s="77"/>
      <c r="D60" s="78"/>
    </row>
    <row r="61" spans="2:4">
      <c r="B61" s="76">
        <v>23</v>
      </c>
      <c r="C61" s="77"/>
      <c r="D61" s="78"/>
    </row>
    <row r="62" spans="2:4">
      <c r="B62" s="76">
        <v>24</v>
      </c>
      <c r="C62" s="77"/>
      <c r="D62" s="78"/>
    </row>
    <row r="63" spans="2:4">
      <c r="B63" s="76">
        <v>25</v>
      </c>
      <c r="C63" s="77"/>
      <c r="D63" s="78"/>
    </row>
    <row r="64" spans="2:4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view="pageBreakPreview" zoomScaleNormal="100" zoomScaleSheetLayoutView="100" workbookViewId="0">
      <selection activeCell="J44" sqref="J44"/>
    </sheetView>
  </sheetViews>
  <sheetFormatPr defaultColWidth="9" defaultRowHeight="17.25"/>
  <cols>
    <col min="1" max="1" width="5.75" style="6" customWidth="1"/>
    <col min="2" max="2" width="7.25" style="6" hidden="1" customWidth="1"/>
    <col min="3" max="3" width="5.25" style="237" hidden="1" customWidth="1"/>
    <col min="4" max="4" width="28.7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3" width="4.875" style="25" customWidth="1"/>
    <col min="14" max="14" width="11" style="25" customWidth="1"/>
    <col min="15" max="15" width="1.75" style="5" hidden="1" customWidth="1"/>
    <col min="16" max="16" width="5.25" style="237" hidden="1" customWidth="1"/>
    <col min="17" max="17" width="28.7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130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s="7" customFormat="1" ht="22.5" customHeight="1">
      <c r="A2" s="10"/>
      <c r="B2" s="10" t="s">
        <v>9</v>
      </c>
      <c r="C2" s="241" t="s">
        <v>0</v>
      </c>
      <c r="D2" s="19" t="s">
        <v>1</v>
      </c>
      <c r="E2" s="20"/>
      <c r="F2" s="42"/>
      <c r="G2" s="25"/>
      <c r="H2" s="25"/>
      <c r="I2" s="24"/>
      <c r="J2" s="20"/>
      <c r="K2" s="27"/>
      <c r="L2" s="27"/>
      <c r="M2" s="25"/>
      <c r="N2" s="25"/>
      <c r="O2" s="4" t="s">
        <v>9</v>
      </c>
      <c r="P2" s="241" t="s">
        <v>0</v>
      </c>
      <c r="Q2" s="19" t="s">
        <v>1</v>
      </c>
      <c r="R2" s="4"/>
      <c r="T2" s="370"/>
      <c r="U2" s="371"/>
      <c r="V2" s="371"/>
      <c r="W2" s="370"/>
    </row>
    <row r="3" spans="1:27" s="7" customFormat="1" ht="27" customHeight="1" thickBot="1">
      <c r="A3" s="610">
        <v>1</v>
      </c>
      <c r="B3" s="611">
        <v>7</v>
      </c>
      <c r="C3" s="611">
        <f>IF(B3="","",VLOOKUP(B3,$B$25:$D$86,2))</f>
        <v>0</v>
      </c>
      <c r="D3" s="631" t="str">
        <f>IF(B3="","",VLOOKUP(B3,$B$46:$D$108,3))</f>
        <v>秀明八千代</v>
      </c>
      <c r="E3" s="524"/>
      <c r="F3" s="525">
        <v>5</v>
      </c>
      <c r="G3"/>
      <c r="H3"/>
      <c r="I3"/>
      <c r="J3"/>
      <c r="M3" s="551">
        <v>4</v>
      </c>
      <c r="N3" s="552"/>
      <c r="O3" s="613">
        <v>12</v>
      </c>
      <c r="P3" s="611">
        <f>IF(O3="","",VLOOKUP(O3,$B$25:$D$86,2))</f>
        <v>0</v>
      </c>
      <c r="Q3" s="631" t="str">
        <f>IF(O3="","",VLOOKUP(O3,$B$25:$D$86,3))</f>
        <v>日体大柏</v>
      </c>
      <c r="R3" s="613">
        <v>8</v>
      </c>
      <c r="T3" s="370"/>
      <c r="U3" s="96"/>
      <c r="V3" s="96"/>
      <c r="W3" s="370"/>
    </row>
    <row r="4" spans="1:27" s="7" customFormat="1" ht="27" customHeight="1" thickTop="1" thickBot="1">
      <c r="A4" s="610"/>
      <c r="B4" s="611"/>
      <c r="C4" s="611"/>
      <c r="D4" s="631"/>
      <c r="E4" s="70"/>
      <c r="F4" s="540" t="s">
        <v>571</v>
      </c>
      <c r="G4" s="541">
        <v>3</v>
      </c>
      <c r="H4"/>
      <c r="I4"/>
      <c r="J4"/>
      <c r="K4"/>
      <c r="L4" s="550">
        <v>0</v>
      </c>
      <c r="M4" s="2" t="s">
        <v>576</v>
      </c>
      <c r="N4" s="57"/>
      <c r="O4" s="614"/>
      <c r="P4" s="611"/>
      <c r="Q4" s="631"/>
      <c r="R4" s="614"/>
      <c r="T4" s="370"/>
      <c r="U4" s="96"/>
      <c r="V4" s="96"/>
      <c r="W4" s="370"/>
      <c r="Y4" s="5"/>
      <c r="Z4" s="5"/>
      <c r="AA4" s="5"/>
    </row>
    <row r="5" spans="1:27" s="7" customFormat="1" ht="27" customHeight="1" thickTop="1" thickBot="1">
      <c r="A5" s="610">
        <v>2</v>
      </c>
      <c r="B5" s="611">
        <v>6</v>
      </c>
      <c r="C5" s="611">
        <f>IF(B5="","",VLOOKUP(B5,$B$25:$D$86,2))</f>
        <v>0</v>
      </c>
      <c r="D5" s="631" t="str">
        <f>IF(B5="","",VLOOKUP(B5,$B$25:$D$86,3))</f>
        <v>佐原</v>
      </c>
      <c r="E5" s="70">
        <v>1</v>
      </c>
      <c r="F5" s="39"/>
      <c r="G5" s="542"/>
      <c r="H5"/>
      <c r="I5"/>
      <c r="J5"/>
      <c r="K5" s="39"/>
      <c r="L5" s="39"/>
      <c r="M5"/>
      <c r="N5" s="555">
        <v>3</v>
      </c>
      <c r="O5" s="613">
        <v>10</v>
      </c>
      <c r="P5" s="611">
        <f>IF(O5="","",VLOOKUP(O5,$B$25:$D$86,2))</f>
        <v>0</v>
      </c>
      <c r="Q5" s="631" t="str">
        <f>IF(O5="","",VLOOKUP(O5,$B$25:$D$86,3))</f>
        <v>千葉南</v>
      </c>
      <c r="R5" s="613">
        <v>9</v>
      </c>
      <c r="T5" s="370"/>
      <c r="U5" s="96"/>
      <c r="V5" s="96"/>
      <c r="W5" s="370"/>
      <c r="Y5" s="5"/>
      <c r="Z5" s="5"/>
      <c r="AA5" s="5"/>
    </row>
    <row r="6" spans="1:27" s="7" customFormat="1" ht="27" customHeight="1" thickTop="1" thickBot="1">
      <c r="A6" s="610"/>
      <c r="B6" s="611"/>
      <c r="C6" s="611"/>
      <c r="D6" s="631"/>
      <c r="E6" s="71" t="s">
        <v>569</v>
      </c>
      <c r="F6" s="547"/>
      <c r="G6" s="543"/>
      <c r="H6"/>
      <c r="I6"/>
      <c r="J6"/>
      <c r="K6" s="39"/>
      <c r="L6" s="39"/>
      <c r="M6" s="553"/>
      <c r="N6" s="554" t="s">
        <v>573</v>
      </c>
      <c r="O6" s="614"/>
      <c r="P6" s="611"/>
      <c r="Q6" s="631"/>
      <c r="R6" s="614"/>
      <c r="T6" s="370"/>
      <c r="U6" s="96"/>
      <c r="V6" s="96"/>
      <c r="W6" s="370"/>
      <c r="Y6" s="5"/>
      <c r="Z6" s="5"/>
      <c r="AA6" s="5"/>
    </row>
    <row r="7" spans="1:27" s="7" customFormat="1" ht="27" customHeight="1" thickTop="1" thickBot="1">
      <c r="A7" s="610">
        <v>3</v>
      </c>
      <c r="B7" s="611">
        <v>2</v>
      </c>
      <c r="C7" s="611" t="str">
        <f>IF(B7="","",VLOOKUP(B7,$B$25:$D$86,2))</f>
        <v>木更津総合</v>
      </c>
      <c r="D7" s="631" t="str">
        <f>IF(B7="","",VLOOKUP(B7,$B$25:$D$86,3))</f>
        <v>木更津総合</v>
      </c>
      <c r="E7" s="545"/>
      <c r="F7" s="546">
        <v>0</v>
      </c>
      <c r="G7" s="543"/>
      <c r="H7"/>
      <c r="I7"/>
      <c r="J7" s="2"/>
      <c r="K7" s="39"/>
      <c r="L7"/>
      <c r="M7" s="375">
        <v>1</v>
      </c>
      <c r="N7" s="362"/>
      <c r="O7" s="613">
        <v>5</v>
      </c>
      <c r="P7" s="611">
        <f>IF(O7="","",VLOOKUP(O7,$B$25:$D$86,2))</f>
        <v>0</v>
      </c>
      <c r="Q7" s="631" t="str">
        <f>IF(O7="","",VLOOKUP(O7,$B$25:$D$86,3))</f>
        <v>市立銚子</v>
      </c>
      <c r="R7" s="613">
        <v>10</v>
      </c>
      <c r="T7" s="370"/>
      <c r="U7" s="371"/>
      <c r="V7" s="371"/>
      <c r="W7" s="370"/>
      <c r="Y7" s="5"/>
      <c r="Z7" s="5"/>
      <c r="AA7" s="5"/>
    </row>
    <row r="8" spans="1:27" s="7" customFormat="1" ht="27" customHeight="1" thickTop="1" thickBot="1">
      <c r="A8" s="610"/>
      <c r="B8" s="611"/>
      <c r="C8" s="611"/>
      <c r="D8" s="631"/>
      <c r="E8" s="361">
        <v>2</v>
      </c>
      <c r="F8"/>
      <c r="G8" s="543" t="s">
        <v>592</v>
      </c>
      <c r="H8" s="541"/>
      <c r="I8" s="544">
        <v>2</v>
      </c>
      <c r="J8" s="38">
        <v>1</v>
      </c>
      <c r="K8" s="41"/>
      <c r="L8" t="s">
        <v>593</v>
      </c>
      <c r="M8"/>
      <c r="N8" s="363">
        <v>1</v>
      </c>
      <c r="O8" s="614"/>
      <c r="P8" s="611"/>
      <c r="Q8" s="631"/>
      <c r="R8" s="614"/>
      <c r="T8" s="370"/>
      <c r="U8" s="371"/>
      <c r="V8" s="371"/>
      <c r="W8" s="370"/>
      <c r="Y8" s="5"/>
      <c r="Z8" s="5"/>
      <c r="AA8" s="5"/>
    </row>
    <row r="9" spans="1:27" s="7" customFormat="1" ht="27" customHeight="1" thickTop="1" thickBot="1">
      <c r="A9" s="610">
        <v>4</v>
      </c>
      <c r="B9" s="611">
        <v>11</v>
      </c>
      <c r="C9" s="611">
        <f>IF(B9="","",VLOOKUP(B9,$B$25:$D$86,2))</f>
        <v>0</v>
      </c>
      <c r="D9" s="631" t="str">
        <f>IF(B9="","",VLOOKUP(B9,$B$25:$D$86,3))</f>
        <v>麗澤</v>
      </c>
      <c r="E9" s="524"/>
      <c r="F9"/>
      <c r="G9" s="39"/>
      <c r="H9"/>
      <c r="I9" t="s">
        <v>598</v>
      </c>
      <c r="J9"/>
      <c r="K9" s="556"/>
      <c r="L9"/>
      <c r="M9"/>
      <c r="N9" s="362">
        <v>1</v>
      </c>
      <c r="O9" s="613">
        <v>8</v>
      </c>
      <c r="P9" s="611">
        <f>IF(O9="","",VLOOKUP(O9,$B$25:$D$86,2))</f>
        <v>0</v>
      </c>
      <c r="Q9" s="631" t="str">
        <f>IF(O9="","",VLOOKUP(O9,$B$25:$D$86,3))</f>
        <v>千葉経済</v>
      </c>
      <c r="R9" s="613">
        <v>11</v>
      </c>
      <c r="T9" s="370"/>
      <c r="U9" s="371"/>
      <c r="V9" s="371"/>
      <c r="W9" s="370"/>
      <c r="Y9" s="5"/>
      <c r="Z9" s="5"/>
      <c r="AA9" s="5"/>
    </row>
    <row r="10" spans="1:27" s="7" customFormat="1" ht="27" customHeight="1" thickTop="1" thickBot="1">
      <c r="A10" s="610"/>
      <c r="B10" s="611"/>
      <c r="C10" s="611"/>
      <c r="D10" s="631"/>
      <c r="E10" s="548" t="s">
        <v>570</v>
      </c>
      <c r="F10" s="541">
        <v>3</v>
      </c>
      <c r="G10" s="39"/>
      <c r="H10"/>
      <c r="I10"/>
      <c r="J10"/>
      <c r="K10" s="543"/>
      <c r="L10"/>
      <c r="M10" s="558">
        <v>0</v>
      </c>
      <c r="N10" s="57" t="s">
        <v>575</v>
      </c>
      <c r="O10" s="614"/>
      <c r="P10" s="611"/>
      <c r="Q10" s="631"/>
      <c r="R10" s="614"/>
      <c r="T10" s="371"/>
      <c r="U10" s="371"/>
      <c r="V10" s="374"/>
      <c r="W10" s="96"/>
      <c r="X10" s="8"/>
      <c r="Y10" s="5"/>
      <c r="Z10" s="5"/>
      <c r="AA10" s="5"/>
    </row>
    <row r="11" spans="1:27" s="7" customFormat="1" ht="27" customHeight="1" thickTop="1" thickBot="1">
      <c r="A11" s="610">
        <v>5</v>
      </c>
      <c r="B11" s="611">
        <v>3</v>
      </c>
      <c r="C11" s="611">
        <f>IF(B11="","",VLOOKUP(B11,$B$25:$D$86,2))</f>
        <v>0</v>
      </c>
      <c r="D11" s="631" t="str">
        <f>IF(B11="","",VLOOKUP(B11,$B$25:$D$86,3))</f>
        <v>長生</v>
      </c>
      <c r="E11" s="72"/>
      <c r="F11" s="542"/>
      <c r="G11" s="39"/>
      <c r="H11"/>
      <c r="I11"/>
      <c r="J11"/>
      <c r="K11" s="543"/>
      <c r="L11" s="39"/>
      <c r="M11" s="542"/>
      <c r="N11" s="559"/>
      <c r="O11" s="613">
        <v>13</v>
      </c>
      <c r="P11" s="611">
        <f>IF(O11="","",VLOOKUP(O11,$B$25:$D$86,2))</f>
        <v>0</v>
      </c>
      <c r="Q11" s="631" t="str">
        <f>IF(O11="","",VLOOKUP(O11,$B$25:$D$86,3))</f>
        <v>船橋東</v>
      </c>
      <c r="R11" s="613">
        <v>12</v>
      </c>
      <c r="T11" s="370"/>
      <c r="U11" s="370"/>
      <c r="V11" s="370"/>
      <c r="W11" s="370"/>
      <c r="Y11" s="5"/>
      <c r="Z11" s="5"/>
      <c r="AA11" s="5"/>
    </row>
    <row r="12" spans="1:27" s="7" customFormat="1" ht="27" customHeight="1" thickTop="1" thickBot="1">
      <c r="A12" s="610"/>
      <c r="B12" s="611"/>
      <c r="C12" s="611"/>
      <c r="D12" s="631"/>
      <c r="E12" s="365" t="s">
        <v>725</v>
      </c>
      <c r="F12" s="543" t="s">
        <v>574</v>
      </c>
      <c r="G12" s="549"/>
      <c r="H12"/>
      <c r="I12"/>
      <c r="J12"/>
      <c r="K12" s="543"/>
      <c r="L12" s="549"/>
      <c r="M12" t="s">
        <v>577</v>
      </c>
      <c r="N12" s="363">
        <v>2</v>
      </c>
      <c r="O12" s="614"/>
      <c r="P12" s="611"/>
      <c r="Q12" s="631"/>
      <c r="R12" s="614"/>
      <c r="T12" s="370"/>
      <c r="U12" s="370"/>
      <c r="V12" s="370"/>
      <c r="W12" s="370"/>
      <c r="Y12" s="5"/>
      <c r="Z12" s="5"/>
      <c r="AA12" s="5"/>
    </row>
    <row r="13" spans="1:27" s="7" customFormat="1" ht="27" customHeight="1" thickTop="1" thickBot="1">
      <c r="A13" s="610">
        <v>6</v>
      </c>
      <c r="B13" s="611">
        <v>4</v>
      </c>
      <c r="C13" s="611">
        <f>IF(B13="","",VLOOKUP(B13,$B$25:$D$86,2))</f>
        <v>0</v>
      </c>
      <c r="D13" s="631" t="str">
        <f>IF(B13="","",VLOOKUP(B13,$B$25:$D$86,3))</f>
        <v>成田</v>
      </c>
      <c r="E13" s="524">
        <v>3</v>
      </c>
      <c r="F13" s="39"/>
      <c r="G13" s="40">
        <v>0</v>
      </c>
      <c r="H13"/>
      <c r="I13"/>
      <c r="J13"/>
      <c r="K13"/>
      <c r="L13" s="557">
        <v>3</v>
      </c>
      <c r="M13" s="541"/>
      <c r="N13" s="552"/>
      <c r="O13" s="611">
        <v>1</v>
      </c>
      <c r="P13" s="611">
        <f>IF(O13="","",VLOOKUP(O13,$B$47:$D$76,2,))</f>
        <v>0</v>
      </c>
      <c r="Q13" s="631" t="str">
        <f>IF(O13="","",VLOOKUP(O13,$B$47:$D$76,3,))</f>
        <v>拓大紅陵</v>
      </c>
      <c r="R13" s="613">
        <v>13</v>
      </c>
      <c r="Y13" s="5"/>
      <c r="Z13" s="5"/>
      <c r="AA13" s="5"/>
    </row>
    <row r="14" spans="1:27" s="7" customFormat="1" ht="27" customHeight="1" thickTop="1" thickBot="1">
      <c r="A14" s="610"/>
      <c r="B14" s="611"/>
      <c r="C14" s="611"/>
      <c r="D14" s="631"/>
      <c r="E14" s="548" t="s">
        <v>572</v>
      </c>
      <c r="F14" s="549"/>
      <c r="G14"/>
      <c r="H14"/>
      <c r="I14"/>
      <c r="J14"/>
      <c r="K14"/>
      <c r="L14" s="372"/>
      <c r="M14" s="372">
        <v>5</v>
      </c>
      <c r="N14"/>
      <c r="O14" s="611"/>
      <c r="P14" s="611"/>
      <c r="Q14" s="631"/>
      <c r="R14" s="614"/>
      <c r="Y14" s="5"/>
      <c r="Z14" s="5"/>
      <c r="AA14" s="5"/>
    </row>
    <row r="15" spans="1:27" s="7" customFormat="1" ht="27" customHeight="1" thickTop="1">
      <c r="A15" s="610">
        <v>7</v>
      </c>
      <c r="B15" s="611">
        <v>9</v>
      </c>
      <c r="C15" s="611">
        <f>IF(B15="","",VLOOKUP(B15,$B$25:$D$86,2))</f>
        <v>0</v>
      </c>
      <c r="D15" s="631" t="str">
        <f>IF(B15="","",VLOOKUP(B15,$B$25:$D$86,3))</f>
        <v>習志野</v>
      </c>
      <c r="E15" s="72"/>
      <c r="F15" s="369">
        <v>1</v>
      </c>
      <c r="G15"/>
      <c r="H15"/>
      <c r="I15"/>
      <c r="J15"/>
      <c r="K15"/>
      <c r="L15"/>
      <c r="M15"/>
      <c r="N15"/>
      <c r="O15" s="632"/>
      <c r="P15" s="632" t="str">
        <f>IF(O15="","",VLOOKUP(O15,$B$25:$D$86,2))</f>
        <v/>
      </c>
      <c r="Q15" s="633" t="str">
        <f>IF(O15="","",VLOOKUP(O15,$B$25:$D$86,3))</f>
        <v/>
      </c>
      <c r="R15" s="615"/>
      <c r="U15" s="9"/>
      <c r="V15" s="9"/>
      <c r="Y15" s="5"/>
      <c r="Z15" s="5"/>
      <c r="AA15" s="5"/>
    </row>
    <row r="16" spans="1:27" s="7" customFormat="1" ht="27" customHeight="1">
      <c r="A16" s="610"/>
      <c r="B16" s="611"/>
      <c r="C16" s="611"/>
      <c r="D16" s="631"/>
      <c r="E16" s="364">
        <v>2</v>
      </c>
      <c r="F16"/>
      <c r="G16"/>
      <c r="H16"/>
      <c r="I16"/>
      <c r="J16"/>
      <c r="K16"/>
      <c r="L16"/>
      <c r="M16"/>
      <c r="N16"/>
      <c r="O16" s="615"/>
      <c r="P16" s="615"/>
      <c r="Q16" s="617"/>
      <c r="R16" s="616"/>
      <c r="U16" s="9"/>
      <c r="V16" s="9"/>
      <c r="Y16" s="5"/>
      <c r="Z16" s="5"/>
      <c r="AA16" s="5"/>
    </row>
    <row r="17" spans="1:27" s="7" customFormat="1" ht="27" customHeight="1">
      <c r="A17" s="619"/>
      <c r="B17" s="616"/>
      <c r="C17" s="627" t="s">
        <v>136</v>
      </c>
      <c r="D17" s="627"/>
      <c r="E17"/>
      <c r="F17"/>
      <c r="G17"/>
      <c r="H17"/>
      <c r="I17"/>
      <c r="J17"/>
      <c r="K17"/>
      <c r="L17"/>
      <c r="M17"/>
      <c r="N17"/>
      <c r="O17" s="638"/>
      <c r="P17" s="639" t="str">
        <f>IF(O17="","",VLOOKUP(O17,$O$44:$Q$94,2))</f>
        <v/>
      </c>
      <c r="Q17" s="639"/>
      <c r="R17" s="638"/>
      <c r="U17" s="9"/>
      <c r="V17" s="9"/>
    </row>
    <row r="18" spans="1:27" s="7" customFormat="1" ht="27" customHeight="1">
      <c r="A18" s="640"/>
      <c r="B18" s="638"/>
      <c r="C18" s="641"/>
      <c r="D18" s="641"/>
      <c r="E18"/>
      <c r="F18"/>
      <c r="G18"/>
      <c r="H18"/>
      <c r="I18"/>
      <c r="J18"/>
      <c r="K18"/>
      <c r="L18"/>
      <c r="M18"/>
      <c r="N18"/>
      <c r="O18" s="638"/>
      <c r="P18" s="639"/>
      <c r="Q18" s="639"/>
      <c r="R18" s="638"/>
      <c r="U18" s="9"/>
      <c r="V18" s="9"/>
    </row>
    <row r="19" spans="1:27" s="7" customFormat="1" ht="27" customHeight="1">
      <c r="A19" s="610"/>
      <c r="B19" s="611">
        <v>8</v>
      </c>
      <c r="C19" s="634" t="str">
        <f>IF(B19="","",VLOOKUP(B19,$O$44:$Q$94,3))</f>
        <v>麗澤</v>
      </c>
      <c r="D19" s="635"/>
      <c r="E19">
        <v>0</v>
      </c>
      <c r="F19"/>
      <c r="G19"/>
      <c r="H19"/>
      <c r="I19"/>
      <c r="J19"/>
      <c r="K19"/>
      <c r="L19"/>
      <c r="M19"/>
      <c r="N19"/>
      <c r="O19" s="638"/>
      <c r="P19" s="639" t="str">
        <f>IF(O19="","",VLOOKUP(O19,$O$44:$Q$94,2))</f>
        <v/>
      </c>
      <c r="Q19" s="639"/>
      <c r="R19" s="638"/>
      <c r="U19" s="9"/>
      <c r="V19" s="9"/>
    </row>
    <row r="20" spans="1:27" s="7" customFormat="1" ht="27" customHeight="1" thickBot="1">
      <c r="A20" s="610"/>
      <c r="B20" s="611"/>
      <c r="C20" s="636"/>
      <c r="D20" s="637"/>
      <c r="E20" s="83" t="s">
        <v>599</v>
      </c>
      <c r="F20" s="561"/>
      <c r="G20"/>
      <c r="H20"/>
      <c r="I20"/>
      <c r="J20"/>
      <c r="K20"/>
      <c r="L20"/>
      <c r="M20"/>
      <c r="N20"/>
      <c r="O20" s="638"/>
      <c r="P20" s="639"/>
      <c r="Q20" s="639"/>
      <c r="R20" s="638"/>
      <c r="U20" s="9"/>
      <c r="V20" s="9"/>
    </row>
    <row r="21" spans="1:27" ht="27" customHeight="1" thickTop="1" thickBot="1">
      <c r="A21" s="610"/>
      <c r="B21" s="611">
        <v>9</v>
      </c>
      <c r="C21" s="634" t="str">
        <f>IF(B21="","",VLOOKUP(B21,$O$44:$Q$94,3))</f>
        <v>日体大柏</v>
      </c>
      <c r="D21" s="635"/>
      <c r="E21" s="560"/>
      <c r="F21" s="2"/>
      <c r="G21"/>
      <c r="H21"/>
      <c r="I21"/>
      <c r="J21"/>
      <c r="K21"/>
      <c r="L21"/>
      <c r="M21"/>
      <c r="N21"/>
      <c r="O21" s="638"/>
      <c r="P21" s="639" t="str">
        <f>IF(O21="","",VLOOKUP(O21,$O$44:$Q$94,2))</f>
        <v/>
      </c>
      <c r="Q21" s="639"/>
      <c r="R21" s="638"/>
      <c r="U21" s="267"/>
      <c r="V21" s="265"/>
    </row>
    <row r="22" spans="1:27" ht="27" customHeight="1" thickTop="1">
      <c r="A22" s="610"/>
      <c r="B22" s="611"/>
      <c r="C22" s="636"/>
      <c r="D22" s="637"/>
      <c r="E22" s="361">
        <v>3</v>
      </c>
      <c r="F22"/>
      <c r="G22"/>
      <c r="H22"/>
      <c r="I22"/>
      <c r="J22"/>
      <c r="K22"/>
      <c r="L22"/>
      <c r="M22"/>
      <c r="N22"/>
      <c r="O22" s="638"/>
      <c r="P22" s="639"/>
      <c r="Q22" s="639"/>
      <c r="R22" s="638"/>
      <c r="U22" s="267"/>
      <c r="V22" s="265"/>
    </row>
    <row r="23" spans="1:27" ht="27" customHeight="1">
      <c r="A23" s="264"/>
      <c r="B23" s="262"/>
      <c r="C23" s="266"/>
      <c r="D23" s="266"/>
      <c r="E23"/>
      <c r="F23"/>
      <c r="G23"/>
      <c r="H23"/>
      <c r="I23"/>
      <c r="J23"/>
      <c r="K23"/>
      <c r="L23"/>
      <c r="M23"/>
      <c r="N23"/>
      <c r="O23" s="147"/>
      <c r="P23" s="272"/>
      <c r="Q23" s="272"/>
      <c r="R23" s="147"/>
      <c r="U23" s="267"/>
      <c r="V23" s="265"/>
    </row>
    <row r="24" spans="1:27" ht="22.5" customHeight="1">
      <c r="A24" s="10"/>
      <c r="B24" s="10"/>
      <c r="C24" s="241"/>
      <c r="D24" s="18"/>
      <c r="E24" s="609" t="s">
        <v>131</v>
      </c>
      <c r="F24" s="609"/>
      <c r="G24" s="609"/>
      <c r="H24" s="609"/>
      <c r="I24" s="609"/>
      <c r="J24" s="609"/>
      <c r="K24" s="609"/>
      <c r="L24" s="609"/>
      <c r="M24" s="609"/>
      <c r="N24" s="609"/>
      <c r="O24" s="4"/>
      <c r="P24" s="241"/>
      <c r="Q24" s="18"/>
      <c r="R24" s="4"/>
      <c r="W24" s="237"/>
      <c r="Y24" s="7"/>
      <c r="Z24" s="7"/>
      <c r="AA24" s="7"/>
    </row>
    <row r="25" spans="1:27" s="7" customFormat="1" ht="22.5" customHeight="1">
      <c r="A25" s="10"/>
      <c r="B25" s="10" t="s">
        <v>9</v>
      </c>
      <c r="C25" s="241" t="s">
        <v>0</v>
      </c>
      <c r="D25" s="19" t="s">
        <v>1</v>
      </c>
      <c r="E25" s="20"/>
      <c r="F25" s="42"/>
      <c r="G25" s="25"/>
      <c r="H25" s="25"/>
      <c r="I25" s="24"/>
      <c r="J25" s="20"/>
      <c r="K25" s="27"/>
      <c r="L25" s="27"/>
      <c r="M25" s="25"/>
      <c r="N25" s="25"/>
      <c r="O25" s="4" t="s">
        <v>9</v>
      </c>
      <c r="P25" s="241" t="s">
        <v>0</v>
      </c>
      <c r="Q25" s="19" t="s">
        <v>1</v>
      </c>
      <c r="R25" s="4"/>
      <c r="U25" s="9"/>
      <c r="V25" s="9"/>
    </row>
    <row r="26" spans="1:27" s="7" customFormat="1" ht="27" customHeight="1" thickBot="1">
      <c r="A26" s="610">
        <v>1</v>
      </c>
      <c r="B26" s="611">
        <v>4</v>
      </c>
      <c r="C26" s="611">
        <f>IF(B26="","",VLOOKUP(B26,$B$46:$D$108,2))</f>
        <v>0</v>
      </c>
      <c r="D26" s="642" t="str">
        <f>IF(B26="","",VLOOKUP(B26,$O$46:$Q$108,3))</f>
        <v>秀明八千代</v>
      </c>
      <c r="E26" s="524"/>
      <c r="F26" s="525">
        <v>5</v>
      </c>
      <c r="G26"/>
      <c r="H26"/>
      <c r="I26"/>
      <c r="J26"/>
      <c r="M26" s="551">
        <v>5</v>
      </c>
      <c r="N26" s="552"/>
      <c r="O26" s="613">
        <v>2</v>
      </c>
      <c r="P26" s="611">
        <f>IF(O26="","",VLOOKUP(O26,$B$46:$D$108,2))</f>
        <v>0</v>
      </c>
      <c r="Q26" s="642" t="str">
        <f t="shared" ref="Q26" si="0">IF(O26="","",VLOOKUP(O26,$O$46:$Q$108,3))</f>
        <v>木更津総合</v>
      </c>
      <c r="R26" s="613">
        <v>6</v>
      </c>
      <c r="U26" s="8"/>
      <c r="V26" s="8"/>
    </row>
    <row r="27" spans="1:27" s="7" customFormat="1" ht="27" customHeight="1" thickTop="1" thickBot="1">
      <c r="A27" s="610"/>
      <c r="B27" s="611"/>
      <c r="C27" s="611"/>
      <c r="D27" s="643"/>
      <c r="E27" s="70"/>
      <c r="F27" s="540" t="s">
        <v>582</v>
      </c>
      <c r="G27" s="541">
        <v>3</v>
      </c>
      <c r="H27"/>
      <c r="I27"/>
      <c r="J27"/>
      <c r="K27"/>
      <c r="L27" s="550">
        <v>0</v>
      </c>
      <c r="M27" s="2" t="s">
        <v>584</v>
      </c>
      <c r="N27" s="57"/>
      <c r="O27" s="614"/>
      <c r="P27" s="611"/>
      <c r="Q27" s="643"/>
      <c r="R27" s="614"/>
      <c r="U27" s="96"/>
      <c r="V27" s="96"/>
      <c r="W27" s="370"/>
      <c r="Y27" s="5"/>
      <c r="Z27" s="5"/>
      <c r="AA27" s="5"/>
    </row>
    <row r="28" spans="1:27" s="7" customFormat="1" ht="27" customHeight="1" thickTop="1" thickBot="1">
      <c r="A28" s="610">
        <v>2</v>
      </c>
      <c r="B28" s="611">
        <v>6</v>
      </c>
      <c r="C28" s="611">
        <f>IF(B28="","",VLOOKUP(B28,$B$46:$D$108,2))</f>
        <v>0</v>
      </c>
      <c r="D28" s="642" t="str">
        <f t="shared" ref="D28" si="1">IF(B28="","",VLOOKUP(B28,$O$46:$Q$108,3))</f>
        <v>敬愛学園</v>
      </c>
      <c r="E28" s="563" t="s">
        <v>727</v>
      </c>
      <c r="F28" s="39"/>
      <c r="G28" s="542"/>
      <c r="H28"/>
      <c r="I28"/>
      <c r="J28"/>
      <c r="K28" s="39"/>
      <c r="L28" s="79"/>
      <c r="M28" s="204"/>
      <c r="N28"/>
      <c r="O28" s="613">
        <v>7</v>
      </c>
      <c r="P28" s="611">
        <f>IF(O28="","",VLOOKUP(O28,$B$46:$D$108,2))</f>
        <v>0</v>
      </c>
      <c r="Q28" s="631" t="str">
        <f t="shared" ref="Q28" si="2">IF(O28="","",VLOOKUP(O28,$O$46:$Q$108,3))</f>
        <v>千葉南</v>
      </c>
      <c r="R28" s="613">
        <v>7</v>
      </c>
      <c r="U28" s="96"/>
      <c r="V28" s="96"/>
      <c r="W28" s="370"/>
      <c r="Y28" s="5"/>
      <c r="Z28" s="5"/>
      <c r="AA28" s="5"/>
    </row>
    <row r="29" spans="1:27" s="7" customFormat="1" ht="27" customHeight="1" thickTop="1" thickBot="1">
      <c r="A29" s="610"/>
      <c r="B29" s="611"/>
      <c r="C29" s="611"/>
      <c r="D29" s="643"/>
      <c r="E29" s="548" t="s">
        <v>581</v>
      </c>
      <c r="F29" s="549"/>
      <c r="G29" s="562" t="s">
        <v>594</v>
      </c>
      <c r="H29" s="38"/>
      <c r="I29" s="566">
        <v>0</v>
      </c>
      <c r="J29" s="551">
        <v>3</v>
      </c>
      <c r="K29" s="565"/>
      <c r="L29" t="s">
        <v>595</v>
      </c>
      <c r="M29" s="372">
        <v>0</v>
      </c>
      <c r="N29" s="53"/>
      <c r="O29" s="614"/>
      <c r="P29" s="611"/>
      <c r="Q29" s="631"/>
      <c r="R29" s="614"/>
      <c r="U29" s="96"/>
      <c r="V29" s="96"/>
      <c r="W29" s="370"/>
      <c r="Y29" s="5"/>
      <c r="Z29" s="5"/>
      <c r="AA29" s="5"/>
    </row>
    <row r="30" spans="1:27" s="7" customFormat="1" ht="27" customHeight="1" thickTop="1">
      <c r="A30" s="610">
        <v>3</v>
      </c>
      <c r="B30" s="611">
        <v>8</v>
      </c>
      <c r="C30" s="611">
        <f>IF(B30="","",VLOOKUP(B30,$B$46:$D$108,2))</f>
        <v>0</v>
      </c>
      <c r="D30" s="642" t="str">
        <f t="shared" ref="D30" si="3">IF(B30="","",VLOOKUP(B30,$O$46:$Q$108,3))</f>
        <v>麗澤</v>
      </c>
      <c r="E30" s="72"/>
      <c r="F30" s="564">
        <v>0</v>
      </c>
      <c r="G30" s="39"/>
      <c r="H30" s="40"/>
      <c r="I30" t="s">
        <v>600</v>
      </c>
      <c r="J30"/>
      <c r="K30" s="543"/>
      <c r="L30"/>
      <c r="M30"/>
      <c r="N30" s="38" t="s">
        <v>726</v>
      </c>
      <c r="O30" s="613">
        <v>5</v>
      </c>
      <c r="P30" s="611">
        <f>IF(O30="","",VLOOKUP(O30,$B$46:$D$108,2))</f>
        <v>0</v>
      </c>
      <c r="Q30" s="631" t="str">
        <f t="shared" ref="Q30" si="4">IF(O30="","",VLOOKUP(O30,$O$46:$Q$108,3))</f>
        <v>渋谷幕張</v>
      </c>
      <c r="R30" s="613">
        <v>8</v>
      </c>
      <c r="U30" s="371"/>
      <c r="V30" s="371"/>
      <c r="W30" s="370"/>
      <c r="Y30" s="5"/>
      <c r="Z30" s="5"/>
      <c r="AA30" s="5"/>
    </row>
    <row r="31" spans="1:27" s="7" customFormat="1" ht="27" customHeight="1" thickBot="1">
      <c r="A31" s="610"/>
      <c r="B31" s="611"/>
      <c r="C31" s="611"/>
      <c r="D31" s="643"/>
      <c r="E31" s="373" t="s">
        <v>728</v>
      </c>
      <c r="F31"/>
      <c r="G31" s="39"/>
      <c r="H31" s="40"/>
      <c r="I31"/>
      <c r="J31"/>
      <c r="K31" s="543"/>
      <c r="L31"/>
      <c r="M31" s="558">
        <v>0</v>
      </c>
      <c r="N31" s="53" t="s">
        <v>585</v>
      </c>
      <c r="O31" s="614"/>
      <c r="P31" s="611"/>
      <c r="Q31" s="631"/>
      <c r="R31" s="614"/>
      <c r="U31" s="371"/>
      <c r="V31" s="376"/>
      <c r="W31" s="370"/>
      <c r="Y31" s="5"/>
      <c r="Z31" s="5"/>
      <c r="AA31" s="5"/>
    </row>
    <row r="32" spans="1:27" s="7" customFormat="1" ht="27" customHeight="1" thickTop="1" thickBot="1">
      <c r="A32" s="610">
        <v>4</v>
      </c>
      <c r="B32" s="611">
        <v>3</v>
      </c>
      <c r="C32" s="611">
        <f>IF(B32="","",VLOOKUP(B32,$B$46:$D$108,2))</f>
        <v>0</v>
      </c>
      <c r="D32" s="642" t="str">
        <f t="shared" ref="D32" si="5">IF(B32="","",VLOOKUP(B32,$O$46:$Q$108,3))</f>
        <v>成東</v>
      </c>
      <c r="E32" s="54"/>
      <c r="F32" s="38" t="s">
        <v>726</v>
      </c>
      <c r="G32" s="39"/>
      <c r="H32"/>
      <c r="I32"/>
      <c r="J32"/>
      <c r="K32" s="543"/>
      <c r="L32" s="39"/>
      <c r="M32" s="542"/>
      <c r="N32" s="559"/>
      <c r="O32" s="613">
        <v>10</v>
      </c>
      <c r="P32" s="611">
        <f>IF(O32="","",VLOOKUP(O32,$B$46:$D$108,2))</f>
        <v>0</v>
      </c>
      <c r="Q32" s="631" t="str">
        <f t="shared" ref="Q32" si="6">IF(O32="","",VLOOKUP(O32,$O$46:$Q$108,3))</f>
        <v>昭和学院</v>
      </c>
      <c r="R32" s="613">
        <v>9</v>
      </c>
      <c r="U32" s="371"/>
      <c r="V32" s="371"/>
      <c r="W32" s="370"/>
      <c r="Y32" s="5"/>
      <c r="Z32" s="5"/>
      <c r="AA32" s="5"/>
    </row>
    <row r="33" spans="1:27" s="7" customFormat="1" ht="27" customHeight="1" thickTop="1" thickBot="1">
      <c r="A33" s="610"/>
      <c r="B33" s="611"/>
      <c r="C33" s="611"/>
      <c r="D33" s="643"/>
      <c r="E33" s="43"/>
      <c r="F33" s="249" t="s">
        <v>583</v>
      </c>
      <c r="G33" s="547"/>
      <c r="H33"/>
      <c r="I33"/>
      <c r="J33"/>
      <c r="K33" s="543"/>
      <c r="L33" s="567"/>
      <c r="M33" t="s">
        <v>586</v>
      </c>
      <c r="N33" s="57"/>
      <c r="O33" s="614"/>
      <c r="P33" s="611"/>
      <c r="Q33" s="631"/>
      <c r="R33" s="614"/>
      <c r="T33" s="9"/>
      <c r="U33" s="371"/>
      <c r="V33" s="96"/>
      <c r="W33" s="96"/>
      <c r="X33" s="8"/>
      <c r="Y33" s="5"/>
      <c r="Z33" s="5"/>
      <c r="AA33" s="5"/>
    </row>
    <row r="34" spans="1:27" s="7" customFormat="1" ht="27" customHeight="1" thickTop="1" thickBot="1">
      <c r="A34" s="610">
        <v>5</v>
      </c>
      <c r="B34" s="611">
        <v>9</v>
      </c>
      <c r="C34" s="611">
        <f>IF(B34="","",VLOOKUP(B34,$B$46:$D$108,2))</f>
        <v>0</v>
      </c>
      <c r="D34" s="642" t="str">
        <f t="shared" ref="D34" si="7">IF(B34="","",VLOOKUP(B34,$O$46:$Q$108,3))</f>
        <v>日体大柏</v>
      </c>
      <c r="E34" s="524"/>
      <c r="F34" s="544"/>
      <c r="G34" s="546">
        <v>1</v>
      </c>
      <c r="H34"/>
      <c r="I34"/>
      <c r="J34"/>
      <c r="K34"/>
      <c r="L34" s="557">
        <v>3</v>
      </c>
      <c r="M34" s="541"/>
      <c r="N34" s="552"/>
      <c r="O34" s="613">
        <v>1</v>
      </c>
      <c r="P34" s="611">
        <f>IF(O34="","",VLOOKUP(O34,$B$46:$D$108,2))</f>
        <v>0</v>
      </c>
      <c r="Q34" s="631" t="str">
        <f t="shared" ref="Q34" si="8">IF(O34="","",VLOOKUP(O34,$O$46:$Q$108,3))</f>
        <v>拓大紅陵</v>
      </c>
      <c r="R34" s="613">
        <v>10</v>
      </c>
      <c r="Y34" s="5"/>
      <c r="Z34" s="5"/>
      <c r="AA34" s="5"/>
    </row>
    <row r="35" spans="1:27" s="7" customFormat="1" ht="27" customHeight="1" thickTop="1">
      <c r="A35" s="610"/>
      <c r="B35" s="611"/>
      <c r="C35" s="611"/>
      <c r="D35" s="643"/>
      <c r="E35" s="70"/>
      <c r="F35" s="2"/>
      <c r="G35"/>
      <c r="H35"/>
      <c r="I35"/>
      <c r="J35"/>
      <c r="K35"/>
      <c r="L35"/>
      <c r="M35" s="372">
        <v>5</v>
      </c>
      <c r="N35"/>
      <c r="O35" s="614"/>
      <c r="P35" s="611"/>
      <c r="Q35" s="631"/>
      <c r="R35" s="614"/>
      <c r="Y35" s="5"/>
      <c r="Z35" s="5"/>
      <c r="AA35" s="5"/>
    </row>
    <row r="36" spans="1:27" s="7" customFormat="1" ht="27" customHeight="1">
      <c r="A36" s="620"/>
      <c r="B36" s="615"/>
      <c r="C36" s="626" t="s">
        <v>136</v>
      </c>
      <c r="D36" s="626"/>
      <c r="E36"/>
      <c r="F36"/>
      <c r="G36"/>
      <c r="H36"/>
      <c r="I36"/>
      <c r="J36"/>
      <c r="K36"/>
      <c r="L36"/>
      <c r="M36"/>
      <c r="N36"/>
      <c r="O36" s="638"/>
      <c r="P36" s="639" t="str">
        <f>IF(O36="","",VLOOKUP(O36,$O$44:$Q$94,2))</f>
        <v/>
      </c>
      <c r="Q36" s="639"/>
      <c r="R36" s="638"/>
      <c r="U36" s="9"/>
      <c r="V36" s="9"/>
    </row>
    <row r="37" spans="1:27" s="7" customFormat="1" ht="27" customHeight="1">
      <c r="A37" s="640"/>
      <c r="B37" s="638"/>
      <c r="C37" s="641"/>
      <c r="D37" s="641"/>
      <c r="E37"/>
      <c r="F37"/>
      <c r="G37"/>
      <c r="H37"/>
      <c r="I37"/>
      <c r="J37"/>
      <c r="K37"/>
      <c r="L37"/>
      <c r="M37"/>
      <c r="N37"/>
      <c r="O37" s="638"/>
      <c r="P37" s="639"/>
      <c r="Q37" s="639"/>
      <c r="R37" s="638"/>
      <c r="U37" s="9"/>
      <c r="V37" s="9"/>
    </row>
    <row r="38" spans="1:27" s="7" customFormat="1" ht="27" customHeight="1" thickBot="1">
      <c r="A38" s="610"/>
      <c r="B38" s="611">
        <v>9</v>
      </c>
      <c r="C38" s="634" t="str">
        <f>IF(B38="","",VLOOKUP(B38,$O$46:$Q$108,3))</f>
        <v>日体大柏</v>
      </c>
      <c r="D38" s="635" t="str">
        <f t="shared" ref="D38" si="9">IF(B38="","",VLOOKUP(B38,$O$46:$Q$108,3))</f>
        <v>日体大柏</v>
      </c>
      <c r="E38" s="524">
        <v>3</v>
      </c>
      <c r="F38"/>
      <c r="G38"/>
      <c r="H38"/>
      <c r="I38"/>
      <c r="J38"/>
      <c r="K38"/>
      <c r="L38"/>
      <c r="M38"/>
      <c r="N38"/>
      <c r="O38" s="638"/>
      <c r="P38" s="639" t="str">
        <f>IF(O38="","",VLOOKUP(O38,$O$44:$Q$94,2))</f>
        <v/>
      </c>
      <c r="Q38" s="639"/>
      <c r="R38" s="638"/>
      <c r="U38" s="9"/>
      <c r="V38" s="9"/>
      <c r="X38" s="377"/>
    </row>
    <row r="39" spans="1:27" s="7" customFormat="1" ht="27" customHeight="1" thickTop="1" thickBot="1">
      <c r="A39" s="610"/>
      <c r="B39" s="611"/>
      <c r="C39" s="636"/>
      <c r="D39" s="637"/>
      <c r="E39" s="568" t="s">
        <v>601</v>
      </c>
      <c r="F39" s="541"/>
      <c r="G39"/>
      <c r="H39"/>
      <c r="I39"/>
      <c r="J39"/>
      <c r="K39"/>
      <c r="L39"/>
      <c r="M39"/>
      <c r="N39"/>
      <c r="O39" s="638"/>
      <c r="P39" s="639"/>
      <c r="Q39" s="639"/>
      <c r="R39" s="638"/>
      <c r="U39" s="9"/>
      <c r="V39" s="9"/>
    </row>
    <row r="40" spans="1:27" ht="27" customHeight="1" thickTop="1">
      <c r="A40" s="610"/>
      <c r="B40" s="611">
        <v>2</v>
      </c>
      <c r="C40" s="634" t="str">
        <f>IF(B40="","",VLOOKUP(B40,$O$46:$Q$108,3))</f>
        <v>木更津総合</v>
      </c>
      <c r="D40" s="635" t="str">
        <f t="shared" ref="D40" si="10">IF(B40="","",VLOOKUP(B40,$O$46:$Q$108,3))</f>
        <v>木更津総合</v>
      </c>
      <c r="E40" s="84"/>
      <c r="F40" s="569"/>
      <c r="G40"/>
      <c r="H40"/>
      <c r="I40"/>
      <c r="J40"/>
      <c r="K40"/>
      <c r="L40"/>
      <c r="M40"/>
      <c r="N40"/>
      <c r="O40" s="638"/>
      <c r="P40" s="639" t="str">
        <f>IF(O40="","",VLOOKUP(O40,$O$44:$Q$94,2))</f>
        <v/>
      </c>
      <c r="Q40" s="639"/>
      <c r="R40" s="638"/>
      <c r="U40" s="267"/>
      <c r="V40" s="265"/>
    </row>
    <row r="41" spans="1:27" ht="27" customHeight="1">
      <c r="A41" s="610"/>
      <c r="B41" s="611"/>
      <c r="C41" s="636"/>
      <c r="D41" s="637"/>
      <c r="E41" s="369">
        <v>1</v>
      </c>
      <c r="F41"/>
      <c r="G41"/>
      <c r="H41"/>
      <c r="I41"/>
      <c r="J41"/>
      <c r="K41"/>
      <c r="L41"/>
      <c r="M41"/>
      <c r="N41"/>
      <c r="O41" s="638"/>
      <c r="P41" s="639"/>
      <c r="Q41" s="639"/>
      <c r="R41" s="638"/>
      <c r="U41" s="267"/>
      <c r="V41" s="265"/>
    </row>
    <row r="42" spans="1:27" s="7" customFormat="1" ht="27" customHeight="1">
      <c r="A42" s="273"/>
      <c r="B42" s="273"/>
      <c r="C42" s="273"/>
      <c r="D42" s="188"/>
      <c r="E42" s="2"/>
      <c r="F42" s="2"/>
      <c r="G42" s="2"/>
      <c r="H42" s="2"/>
      <c r="I42" s="2"/>
      <c r="J42" s="2"/>
      <c r="K42" s="2"/>
      <c r="L42" s="2"/>
      <c r="M42" s="2"/>
      <c r="N42" s="2"/>
      <c r="O42" s="273"/>
      <c r="P42" s="273"/>
      <c r="Q42" s="188"/>
      <c r="R42" s="273"/>
      <c r="Y42" s="5"/>
      <c r="Z42" s="5"/>
      <c r="AA42" s="5"/>
    </row>
    <row r="43" spans="1:27" s="7" customFormat="1" ht="27" customHeight="1">
      <c r="A43" s="264"/>
      <c r="B43" s="262"/>
      <c r="C43" s="262"/>
      <c r="D43" s="263"/>
      <c r="E43" s="2"/>
      <c r="F43"/>
      <c r="G43"/>
      <c r="H43"/>
      <c r="I43"/>
      <c r="J43"/>
      <c r="K43"/>
      <c r="L43"/>
      <c r="M43"/>
      <c r="N43"/>
      <c r="O43" s="262"/>
      <c r="P43" s="262"/>
      <c r="Q43" s="263"/>
      <c r="R43" s="262"/>
      <c r="U43" s="9"/>
      <c r="V43" s="9"/>
      <c r="Y43" s="5"/>
      <c r="Z43" s="5"/>
      <c r="AA43" s="5"/>
    </row>
    <row r="44" spans="1:27" ht="18" thickBot="1"/>
    <row r="45" spans="1:27" ht="18" thickBot="1">
      <c r="A45" s="621" t="s">
        <v>98</v>
      </c>
      <c r="B45" s="622"/>
      <c r="C45" s="623" t="s">
        <v>476</v>
      </c>
      <c r="D45" s="624"/>
      <c r="N45" s="621" t="s">
        <v>98</v>
      </c>
      <c r="O45" s="622"/>
      <c r="P45" s="623" t="s">
        <v>475</v>
      </c>
      <c r="Q45" s="624"/>
    </row>
    <row r="46" spans="1:27">
      <c r="B46" s="73" t="s">
        <v>99</v>
      </c>
      <c r="C46" s="74" t="s">
        <v>0</v>
      </c>
      <c r="D46" s="75" t="s">
        <v>1</v>
      </c>
      <c r="N46" s="6"/>
      <c r="O46" s="73" t="s">
        <v>99</v>
      </c>
      <c r="P46" s="74" t="s">
        <v>0</v>
      </c>
      <c r="Q46" s="75" t="s">
        <v>1</v>
      </c>
    </row>
    <row r="47" spans="1:27">
      <c r="B47" s="76">
        <v>1</v>
      </c>
      <c r="C47" s="77"/>
      <c r="D47" s="78" t="s">
        <v>16</v>
      </c>
      <c r="N47" s="6"/>
      <c r="O47" s="76">
        <v>1</v>
      </c>
      <c r="P47" s="77"/>
      <c r="Q47" s="78" t="s">
        <v>16</v>
      </c>
    </row>
    <row r="48" spans="1:27">
      <c r="B48" s="76">
        <v>2</v>
      </c>
      <c r="C48" s="77"/>
      <c r="D48" s="78" t="s">
        <v>17</v>
      </c>
      <c r="N48" s="6"/>
      <c r="O48" s="76">
        <v>2</v>
      </c>
      <c r="P48" s="77"/>
      <c r="Q48" s="78" t="s">
        <v>17</v>
      </c>
    </row>
    <row r="49" spans="2:17">
      <c r="B49" s="76">
        <v>3</v>
      </c>
      <c r="C49" s="77"/>
      <c r="D49" s="78" t="s">
        <v>18</v>
      </c>
      <c r="N49" s="6"/>
      <c r="O49" s="76">
        <v>3</v>
      </c>
      <c r="P49" s="77"/>
      <c r="Q49" s="78" t="s">
        <v>249</v>
      </c>
    </row>
    <row r="50" spans="2:17">
      <c r="B50" s="76">
        <v>4</v>
      </c>
      <c r="C50" s="77"/>
      <c r="D50" s="78" t="s">
        <v>25</v>
      </c>
      <c r="N50" s="6"/>
      <c r="O50" s="76">
        <v>4</v>
      </c>
      <c r="P50" s="77"/>
      <c r="Q50" s="78" t="s">
        <v>83</v>
      </c>
    </row>
    <row r="51" spans="2:17">
      <c r="B51" s="76">
        <v>5</v>
      </c>
      <c r="C51" s="77"/>
      <c r="D51" s="78" t="s">
        <v>208</v>
      </c>
      <c r="N51" s="6"/>
      <c r="O51" s="76">
        <v>5</v>
      </c>
      <c r="P51" s="77"/>
      <c r="Q51" s="78" t="s">
        <v>27</v>
      </c>
    </row>
    <row r="52" spans="2:17">
      <c r="B52" s="76">
        <v>6</v>
      </c>
      <c r="C52" s="77"/>
      <c r="D52" s="78" t="s">
        <v>26</v>
      </c>
      <c r="N52" s="6"/>
      <c r="O52" s="76">
        <v>6</v>
      </c>
      <c r="P52" s="77"/>
      <c r="Q52" s="78" t="s">
        <v>21</v>
      </c>
    </row>
    <row r="53" spans="2:17">
      <c r="B53" s="76">
        <v>7</v>
      </c>
      <c r="C53" s="77"/>
      <c r="D53" s="78" t="s">
        <v>83</v>
      </c>
      <c r="N53" s="6"/>
      <c r="O53" s="76">
        <v>7</v>
      </c>
      <c r="P53" s="77"/>
      <c r="Q53" s="78" t="s">
        <v>196</v>
      </c>
    </row>
    <row r="54" spans="2:17">
      <c r="B54" s="76">
        <v>8</v>
      </c>
      <c r="C54" s="77"/>
      <c r="D54" s="78" t="s">
        <v>22</v>
      </c>
      <c r="N54" s="6"/>
      <c r="O54" s="76">
        <v>8</v>
      </c>
      <c r="P54" s="77"/>
      <c r="Q54" s="78" t="s">
        <v>24</v>
      </c>
    </row>
    <row r="55" spans="2:17">
      <c r="B55" s="76">
        <v>9</v>
      </c>
      <c r="C55" s="77"/>
      <c r="D55" s="78" t="s">
        <v>150</v>
      </c>
      <c r="N55" s="6"/>
      <c r="O55" s="76">
        <v>9</v>
      </c>
      <c r="P55" s="77"/>
      <c r="Q55" s="78" t="s">
        <v>29</v>
      </c>
    </row>
    <row r="56" spans="2:17">
      <c r="B56" s="76">
        <v>10</v>
      </c>
      <c r="C56" s="77"/>
      <c r="D56" s="78" t="s">
        <v>196</v>
      </c>
      <c r="N56" s="6"/>
      <c r="O56" s="76">
        <v>10</v>
      </c>
      <c r="P56" s="77"/>
      <c r="Q56" s="78" t="s">
        <v>23</v>
      </c>
    </row>
    <row r="57" spans="2:17">
      <c r="B57" s="76">
        <v>11</v>
      </c>
      <c r="C57" s="77"/>
      <c r="D57" s="78" t="s">
        <v>24</v>
      </c>
      <c r="N57" s="6"/>
      <c r="O57" s="76">
        <v>11</v>
      </c>
      <c r="P57" s="77"/>
      <c r="Q57" s="78"/>
    </row>
    <row r="58" spans="2:17">
      <c r="B58" s="76">
        <v>12</v>
      </c>
      <c r="C58" s="77"/>
      <c r="D58" s="78" t="s">
        <v>29</v>
      </c>
      <c r="N58" s="6"/>
      <c r="O58" s="76">
        <v>12</v>
      </c>
      <c r="P58" s="77"/>
      <c r="Q58" s="78"/>
    </row>
    <row r="59" spans="2:17">
      <c r="B59" s="76">
        <v>13</v>
      </c>
      <c r="C59" s="77"/>
      <c r="D59" s="78" t="s">
        <v>193</v>
      </c>
      <c r="N59" s="6"/>
      <c r="O59" s="76">
        <v>13</v>
      </c>
      <c r="P59" s="77"/>
      <c r="Q59" s="78"/>
    </row>
    <row r="60" spans="2:17">
      <c r="B60" s="76">
        <v>14</v>
      </c>
      <c r="C60" s="77"/>
      <c r="D60" s="78"/>
      <c r="N60" s="6"/>
      <c r="O60" s="76">
        <v>14</v>
      </c>
      <c r="P60" s="77"/>
      <c r="Q60" s="78"/>
    </row>
    <row r="61" spans="2:17">
      <c r="B61" s="76">
        <v>15</v>
      </c>
      <c r="C61" s="77"/>
      <c r="D61" s="78"/>
      <c r="N61" s="6"/>
      <c r="O61" s="76">
        <v>15</v>
      </c>
      <c r="P61" s="77"/>
      <c r="Q61" s="78"/>
    </row>
    <row r="62" spans="2:17">
      <c r="B62" s="76">
        <v>16</v>
      </c>
      <c r="C62" s="77"/>
      <c r="D62" s="78"/>
      <c r="N62" s="6"/>
      <c r="O62" s="76">
        <v>16</v>
      </c>
      <c r="P62" s="77"/>
      <c r="Q62" s="78"/>
    </row>
    <row r="63" spans="2:17">
      <c r="B63" s="76">
        <v>17</v>
      </c>
      <c r="C63" s="77"/>
      <c r="D63" s="78"/>
      <c r="N63" s="6"/>
      <c r="O63" s="76">
        <v>17</v>
      </c>
      <c r="P63" s="77"/>
      <c r="Q63" s="78"/>
    </row>
    <row r="64" spans="2:17">
      <c r="B64" s="76">
        <v>18</v>
      </c>
      <c r="C64" s="77"/>
      <c r="D64" s="78"/>
      <c r="N64" s="6"/>
      <c r="O64" s="76">
        <v>18</v>
      </c>
      <c r="P64" s="77"/>
      <c r="Q64" s="78"/>
    </row>
    <row r="65" spans="2:17">
      <c r="B65" s="76">
        <v>19</v>
      </c>
      <c r="C65" s="77"/>
      <c r="D65" s="78"/>
      <c r="N65" s="6"/>
      <c r="O65" s="76">
        <v>19</v>
      </c>
      <c r="P65" s="77"/>
      <c r="Q65" s="78"/>
    </row>
    <row r="66" spans="2:17">
      <c r="B66" s="76">
        <v>20</v>
      </c>
      <c r="C66" s="77"/>
      <c r="D66" s="78"/>
      <c r="N66" s="6"/>
      <c r="O66" s="76">
        <v>20</v>
      </c>
      <c r="P66" s="77"/>
      <c r="Q66" s="78"/>
    </row>
    <row r="67" spans="2:17">
      <c r="B67" s="76">
        <v>21</v>
      </c>
      <c r="C67" s="77"/>
      <c r="D67" s="78"/>
      <c r="N67" s="6"/>
      <c r="O67" s="76">
        <v>21</v>
      </c>
      <c r="P67" s="77"/>
      <c r="Q67" s="78"/>
    </row>
    <row r="68" spans="2:17">
      <c r="B68" s="76">
        <v>22</v>
      </c>
      <c r="C68" s="77"/>
      <c r="D68" s="78"/>
      <c r="N68" s="6"/>
      <c r="O68" s="76">
        <v>22</v>
      </c>
      <c r="P68" s="77"/>
      <c r="Q68" s="78"/>
    </row>
    <row r="69" spans="2:17">
      <c r="B69" s="76">
        <v>23</v>
      </c>
      <c r="C69" s="77"/>
      <c r="D69" s="78"/>
      <c r="N69" s="6"/>
      <c r="O69" s="76">
        <v>23</v>
      </c>
      <c r="P69" s="77"/>
      <c r="Q69" s="78"/>
    </row>
    <row r="70" spans="2:17">
      <c r="B70" s="76">
        <v>24</v>
      </c>
      <c r="C70" s="77"/>
      <c r="D70" s="78"/>
      <c r="N70" s="6"/>
      <c r="O70" s="76">
        <v>24</v>
      </c>
      <c r="P70" s="77"/>
      <c r="Q70" s="78"/>
    </row>
    <row r="71" spans="2:17">
      <c r="B71" s="76">
        <v>25</v>
      </c>
      <c r="C71" s="77"/>
      <c r="D71" s="78"/>
      <c r="N71" s="6"/>
      <c r="O71" s="76">
        <v>25</v>
      </c>
      <c r="P71" s="77"/>
      <c r="Q71" s="78"/>
    </row>
    <row r="72" spans="2:17">
      <c r="B72" s="76">
        <v>26</v>
      </c>
      <c r="C72" s="77"/>
      <c r="D72" s="78"/>
      <c r="N72" s="6"/>
      <c r="O72" s="76">
        <v>26</v>
      </c>
      <c r="P72" s="77"/>
      <c r="Q72" s="78"/>
    </row>
    <row r="73" spans="2:17">
      <c r="B73" s="76">
        <v>27</v>
      </c>
      <c r="C73" s="77"/>
      <c r="D73" s="78"/>
      <c r="N73" s="6"/>
      <c r="O73" s="76">
        <v>27</v>
      </c>
      <c r="P73" s="77"/>
      <c r="Q73" s="78"/>
    </row>
    <row r="74" spans="2:17">
      <c r="B74" s="76">
        <v>28</v>
      </c>
      <c r="C74" s="77"/>
      <c r="D74" s="78"/>
      <c r="N74" s="6"/>
      <c r="O74" s="76">
        <v>28</v>
      </c>
      <c r="P74" s="77"/>
      <c r="Q74" s="78"/>
    </row>
    <row r="75" spans="2:17">
      <c r="B75" s="76">
        <v>29</v>
      </c>
      <c r="C75" s="77"/>
      <c r="D75" s="78"/>
      <c r="N75" s="6"/>
      <c r="O75" s="76">
        <v>29</v>
      </c>
      <c r="P75" s="77"/>
      <c r="Q75" s="78"/>
    </row>
    <row r="76" spans="2:17">
      <c r="B76" s="76">
        <v>30</v>
      </c>
      <c r="C76" s="77"/>
      <c r="D76" s="78"/>
      <c r="N76" s="6"/>
      <c r="O76" s="76">
        <v>30</v>
      </c>
      <c r="P76" s="77"/>
      <c r="Q76" s="78"/>
    </row>
    <row r="77" spans="2:17">
      <c r="B77" s="76">
        <v>31</v>
      </c>
      <c r="C77" s="77"/>
      <c r="D77" s="78"/>
      <c r="N77" s="6"/>
      <c r="O77" s="76">
        <v>31</v>
      </c>
      <c r="P77" s="77"/>
      <c r="Q77" s="78"/>
    </row>
    <row r="78" spans="2:17">
      <c r="B78" s="76">
        <v>32</v>
      </c>
      <c r="C78" s="77"/>
      <c r="D78" s="78"/>
      <c r="N78" s="6"/>
      <c r="O78" s="76">
        <v>32</v>
      </c>
      <c r="P78" s="77"/>
      <c r="Q78" s="78"/>
    </row>
    <row r="79" spans="2:17">
      <c r="B79" s="76">
        <v>33</v>
      </c>
      <c r="C79" s="77"/>
      <c r="D79" s="78"/>
      <c r="N79" s="6"/>
      <c r="O79" s="76">
        <v>33</v>
      </c>
      <c r="P79" s="77"/>
      <c r="Q79" s="78"/>
    </row>
    <row r="80" spans="2:17">
      <c r="B80" s="76">
        <v>34</v>
      </c>
      <c r="C80" s="77"/>
      <c r="D80" s="78"/>
      <c r="N80" s="6"/>
      <c r="O80" s="76">
        <v>34</v>
      </c>
      <c r="P80" s="77"/>
      <c r="Q80" s="78"/>
    </row>
    <row r="81" spans="2:17">
      <c r="B81" s="76">
        <v>35</v>
      </c>
      <c r="C81" s="77"/>
      <c r="D81" s="78"/>
      <c r="N81" s="6"/>
      <c r="O81" s="76">
        <v>35</v>
      </c>
      <c r="P81" s="77"/>
      <c r="Q81" s="78"/>
    </row>
    <row r="82" spans="2:17">
      <c r="B82" s="76">
        <v>36</v>
      </c>
      <c r="C82" s="77"/>
      <c r="D82" s="78"/>
      <c r="N82" s="6"/>
      <c r="O82" s="76">
        <v>36</v>
      </c>
      <c r="P82" s="77"/>
      <c r="Q82" s="78"/>
    </row>
    <row r="83" spans="2:17">
      <c r="B83" s="76">
        <v>37</v>
      </c>
      <c r="C83" s="77"/>
      <c r="D83" s="78"/>
      <c r="N83" s="6"/>
      <c r="O83" s="76">
        <v>37</v>
      </c>
      <c r="P83" s="77"/>
      <c r="Q83" s="78"/>
    </row>
    <row r="84" spans="2:17">
      <c r="B84" s="76">
        <v>38</v>
      </c>
      <c r="C84" s="77"/>
      <c r="D84" s="78"/>
      <c r="N84" s="6"/>
      <c r="O84" s="76">
        <v>38</v>
      </c>
      <c r="P84" s="77"/>
      <c r="Q84" s="78"/>
    </row>
    <row r="85" spans="2:17">
      <c r="B85" s="76">
        <v>39</v>
      </c>
      <c r="C85" s="77"/>
      <c r="D85" s="78"/>
      <c r="N85" s="6"/>
      <c r="O85" s="76">
        <v>39</v>
      </c>
      <c r="P85" s="77"/>
      <c r="Q85" s="78"/>
    </row>
    <row r="86" spans="2:17">
      <c r="B86" s="76">
        <v>40</v>
      </c>
      <c r="C86" s="77"/>
      <c r="D86" s="78"/>
      <c r="N86" s="6"/>
      <c r="O86" s="76">
        <v>40</v>
      </c>
      <c r="P86" s="77"/>
      <c r="Q86" s="78"/>
    </row>
    <row r="87" spans="2:17">
      <c r="B87" s="76">
        <v>41</v>
      </c>
      <c r="C87" s="77"/>
      <c r="D87" s="78"/>
      <c r="N87" s="6"/>
      <c r="O87" s="76">
        <v>41</v>
      </c>
      <c r="P87" s="77"/>
      <c r="Q87" s="78"/>
    </row>
    <row r="88" spans="2:17">
      <c r="B88" s="76">
        <v>42</v>
      </c>
      <c r="C88" s="77"/>
      <c r="D88" s="78"/>
      <c r="N88" s="6"/>
      <c r="O88" s="76">
        <v>42</v>
      </c>
      <c r="P88" s="77"/>
      <c r="Q88" s="78"/>
    </row>
    <row r="89" spans="2:17">
      <c r="B89" s="76">
        <v>43</v>
      </c>
      <c r="C89" s="77"/>
      <c r="D89" s="78"/>
      <c r="N89" s="6"/>
      <c r="O89" s="76">
        <v>43</v>
      </c>
      <c r="P89" s="77"/>
      <c r="Q89" s="78"/>
    </row>
    <row r="90" spans="2:17">
      <c r="B90" s="76">
        <v>44</v>
      </c>
      <c r="C90" s="77"/>
      <c r="D90" s="78"/>
      <c r="N90" s="6"/>
      <c r="O90" s="76">
        <v>44</v>
      </c>
      <c r="P90" s="77"/>
      <c r="Q90" s="78"/>
    </row>
    <row r="91" spans="2:17">
      <c r="B91" s="76">
        <v>45</v>
      </c>
      <c r="C91" s="77"/>
      <c r="D91" s="78"/>
      <c r="N91" s="6"/>
      <c r="O91" s="76">
        <v>45</v>
      </c>
      <c r="P91" s="77"/>
      <c r="Q91" s="78"/>
    </row>
    <row r="92" spans="2:17">
      <c r="B92" s="76">
        <v>46</v>
      </c>
      <c r="C92" s="77"/>
      <c r="D92" s="78"/>
      <c r="N92" s="6"/>
      <c r="O92" s="76">
        <v>46</v>
      </c>
      <c r="P92" s="77"/>
      <c r="Q92" s="78"/>
    </row>
    <row r="93" spans="2:17">
      <c r="B93" s="76">
        <v>47</v>
      </c>
      <c r="C93" s="77"/>
      <c r="D93" s="78"/>
      <c r="N93" s="6"/>
      <c r="O93" s="76">
        <v>47</v>
      </c>
      <c r="P93" s="77"/>
      <c r="Q93" s="78"/>
    </row>
    <row r="94" spans="2:17">
      <c r="B94" s="76">
        <v>48</v>
      </c>
      <c r="C94" s="77"/>
      <c r="D94" s="78"/>
      <c r="N94" s="6"/>
      <c r="O94" s="76">
        <v>48</v>
      </c>
      <c r="P94" s="77"/>
      <c r="Q94" s="78"/>
    </row>
    <row r="95" spans="2:17">
      <c r="B95" s="76">
        <v>49</v>
      </c>
      <c r="C95" s="77"/>
      <c r="D95" s="78"/>
      <c r="N95" s="6"/>
      <c r="O95" s="76">
        <v>49</v>
      </c>
      <c r="P95" s="77"/>
      <c r="Q95" s="78"/>
    </row>
    <row r="96" spans="2:17">
      <c r="B96" s="76">
        <v>50</v>
      </c>
      <c r="C96" s="77"/>
      <c r="D96" s="78"/>
      <c r="N96" s="6"/>
      <c r="O96" s="76">
        <v>50</v>
      </c>
      <c r="P96" s="77"/>
      <c r="Q96" s="78"/>
    </row>
    <row r="97" spans="2:17">
      <c r="B97" s="76">
        <v>51</v>
      </c>
      <c r="C97" s="77"/>
      <c r="D97" s="78"/>
      <c r="N97" s="6"/>
      <c r="O97" s="76">
        <v>51</v>
      </c>
      <c r="P97" s="77"/>
      <c r="Q97" s="78"/>
    </row>
    <row r="98" spans="2:17">
      <c r="B98" s="76">
        <v>52</v>
      </c>
      <c r="C98" s="77"/>
      <c r="D98" s="78"/>
      <c r="N98" s="6"/>
      <c r="O98" s="76">
        <v>52</v>
      </c>
      <c r="P98" s="77"/>
      <c r="Q98" s="78"/>
    </row>
    <row r="99" spans="2:17">
      <c r="B99" s="76">
        <v>53</v>
      </c>
      <c r="C99" s="77"/>
      <c r="D99" s="78"/>
      <c r="N99" s="6"/>
      <c r="O99" s="76">
        <v>53</v>
      </c>
      <c r="P99" s="77"/>
      <c r="Q99" s="78"/>
    </row>
    <row r="100" spans="2:17">
      <c r="B100" s="76">
        <v>54</v>
      </c>
      <c r="C100" s="77"/>
      <c r="D100" s="78"/>
      <c r="N100" s="6"/>
      <c r="O100" s="76">
        <v>54</v>
      </c>
      <c r="P100" s="77"/>
      <c r="Q100" s="78"/>
    </row>
    <row r="101" spans="2:17">
      <c r="B101" s="76">
        <v>55</v>
      </c>
      <c r="C101" s="77"/>
      <c r="D101" s="78"/>
      <c r="N101" s="6"/>
      <c r="O101" s="76">
        <v>55</v>
      </c>
      <c r="P101" s="77"/>
      <c r="Q101" s="78"/>
    </row>
    <row r="102" spans="2:17">
      <c r="B102" s="76">
        <v>56</v>
      </c>
      <c r="C102" s="77"/>
      <c r="D102" s="78"/>
      <c r="N102" s="6"/>
      <c r="O102" s="76">
        <v>56</v>
      </c>
      <c r="P102" s="77"/>
      <c r="Q102" s="78"/>
    </row>
    <row r="103" spans="2:17">
      <c r="B103" s="76">
        <v>57</v>
      </c>
      <c r="C103" s="77"/>
      <c r="D103" s="78"/>
      <c r="N103" s="6"/>
      <c r="O103" s="76">
        <v>57</v>
      </c>
      <c r="P103" s="77"/>
      <c r="Q103" s="78"/>
    </row>
    <row r="104" spans="2:17">
      <c r="B104" s="76">
        <v>58</v>
      </c>
      <c r="C104" s="77"/>
      <c r="D104" s="78"/>
      <c r="N104" s="6"/>
      <c r="O104" s="76">
        <v>58</v>
      </c>
      <c r="P104" s="77"/>
      <c r="Q104" s="78"/>
    </row>
    <row r="105" spans="2:17">
      <c r="B105" s="76">
        <v>59</v>
      </c>
      <c r="C105" s="77"/>
      <c r="D105" s="78"/>
      <c r="N105" s="6"/>
      <c r="O105" s="76">
        <v>59</v>
      </c>
      <c r="P105" s="77"/>
      <c r="Q105" s="78"/>
    </row>
    <row r="106" spans="2:17">
      <c r="B106" s="76">
        <v>60</v>
      </c>
      <c r="C106" s="77"/>
      <c r="D106" s="78"/>
      <c r="N106" s="6"/>
      <c r="O106" s="76">
        <v>60</v>
      </c>
      <c r="P106" s="77"/>
      <c r="Q106" s="78"/>
    </row>
    <row r="107" spans="2:17">
      <c r="B107" s="76">
        <v>61</v>
      </c>
      <c r="C107" s="77"/>
      <c r="D107" s="78"/>
      <c r="N107" s="6"/>
      <c r="O107" s="76">
        <v>61</v>
      </c>
      <c r="P107" s="77"/>
      <c r="Q107" s="78"/>
    </row>
    <row r="108" spans="2:17">
      <c r="B108" s="76">
        <v>62</v>
      </c>
      <c r="C108" s="77"/>
      <c r="D108" s="78"/>
      <c r="N108" s="6"/>
      <c r="O108" s="76">
        <v>62</v>
      </c>
      <c r="P108" s="77"/>
      <c r="Q108" s="78"/>
    </row>
  </sheetData>
  <mergeCells count="138">
    <mergeCell ref="A45:B45"/>
    <mergeCell ref="C45:D45"/>
    <mergeCell ref="N45:O45"/>
    <mergeCell ref="P45:Q45"/>
    <mergeCell ref="D30:D31"/>
    <mergeCell ref="O30:O31"/>
    <mergeCell ref="P30:P31"/>
    <mergeCell ref="Q30:Q31"/>
    <mergeCell ref="R30:R31"/>
    <mergeCell ref="Q32:Q33"/>
    <mergeCell ref="R32:R33"/>
    <mergeCell ref="A34:A35"/>
    <mergeCell ref="B34:B35"/>
    <mergeCell ref="C34:C35"/>
    <mergeCell ref="D34:D35"/>
    <mergeCell ref="O34:O35"/>
    <mergeCell ref="P34:P35"/>
    <mergeCell ref="Q34:Q35"/>
    <mergeCell ref="R34:R35"/>
    <mergeCell ref="A32:A33"/>
    <mergeCell ref="B32:B33"/>
    <mergeCell ref="C32:C33"/>
    <mergeCell ref="D32:D33"/>
    <mergeCell ref="O32:O33"/>
    <mergeCell ref="P32:P33"/>
    <mergeCell ref="E1:N1"/>
    <mergeCell ref="A26:A27"/>
    <mergeCell ref="B26:B27"/>
    <mergeCell ref="C26:C27"/>
    <mergeCell ref="O26:O27"/>
    <mergeCell ref="P26:P27"/>
    <mergeCell ref="R26:R27"/>
    <mergeCell ref="A28:A29"/>
    <mergeCell ref="B28:B29"/>
    <mergeCell ref="C28:C29"/>
    <mergeCell ref="O28:O29"/>
    <mergeCell ref="P28:P29"/>
    <mergeCell ref="Q28:Q29"/>
    <mergeCell ref="R28:R29"/>
    <mergeCell ref="D26:D27"/>
    <mergeCell ref="Q26:Q27"/>
    <mergeCell ref="D28:D29"/>
    <mergeCell ref="A30:A31"/>
    <mergeCell ref="B30:B31"/>
    <mergeCell ref="C30:C31"/>
    <mergeCell ref="A17:A18"/>
    <mergeCell ref="B17:B18"/>
    <mergeCell ref="C17:D18"/>
    <mergeCell ref="A40:A41"/>
    <mergeCell ref="B40:B41"/>
    <mergeCell ref="C40:D41"/>
    <mergeCell ref="O40:O41"/>
    <mergeCell ref="P40:Q41"/>
    <mergeCell ref="R40:R41"/>
    <mergeCell ref="A36:A37"/>
    <mergeCell ref="B36:B37"/>
    <mergeCell ref="C36:D37"/>
    <mergeCell ref="O36:O37"/>
    <mergeCell ref="P36:Q37"/>
    <mergeCell ref="R36:R37"/>
    <mergeCell ref="A38:A39"/>
    <mergeCell ref="B38:B39"/>
    <mergeCell ref="C38:D39"/>
    <mergeCell ref="O38:O39"/>
    <mergeCell ref="P38:Q39"/>
    <mergeCell ref="R38:R39"/>
    <mergeCell ref="O17:O18"/>
    <mergeCell ref="P17:Q18"/>
    <mergeCell ref="R17:R18"/>
    <mergeCell ref="A19:A20"/>
    <mergeCell ref="B19:B20"/>
    <mergeCell ref="C19:D20"/>
    <mergeCell ref="O19:O20"/>
    <mergeCell ref="P19:Q20"/>
    <mergeCell ref="R19:R20"/>
    <mergeCell ref="A21:A22"/>
    <mergeCell ref="B21:B22"/>
    <mergeCell ref="C21:D22"/>
    <mergeCell ref="O21:O22"/>
    <mergeCell ref="P21:Q22"/>
    <mergeCell ref="R21:R22"/>
    <mergeCell ref="E24:N24"/>
    <mergeCell ref="A3:A4"/>
    <mergeCell ref="B3:B4"/>
    <mergeCell ref="C3:C4"/>
    <mergeCell ref="D3:D4"/>
    <mergeCell ref="O3:O4"/>
    <mergeCell ref="P3:P4"/>
    <mergeCell ref="Q3:Q4"/>
    <mergeCell ref="R3:R4"/>
    <mergeCell ref="A5:A6"/>
    <mergeCell ref="B5:B6"/>
    <mergeCell ref="C5:C6"/>
    <mergeCell ref="D5:D6"/>
    <mergeCell ref="O5:O6"/>
    <mergeCell ref="P5:P6"/>
    <mergeCell ref="Q5:Q6"/>
    <mergeCell ref="R5:R6"/>
    <mergeCell ref="A7:A8"/>
    <mergeCell ref="B7:B8"/>
    <mergeCell ref="C7:C8"/>
    <mergeCell ref="D7:D8"/>
    <mergeCell ref="O7:O8"/>
    <mergeCell ref="P7:P8"/>
    <mergeCell ref="Q7:Q8"/>
    <mergeCell ref="R7:R8"/>
    <mergeCell ref="A9:A10"/>
    <mergeCell ref="B9:B10"/>
    <mergeCell ref="C9:C10"/>
    <mergeCell ref="D9:D10"/>
    <mergeCell ref="O9:O10"/>
    <mergeCell ref="P9:P10"/>
    <mergeCell ref="Q9:Q10"/>
    <mergeCell ref="R9:R10"/>
    <mergeCell ref="A15:A16"/>
    <mergeCell ref="B15:B16"/>
    <mergeCell ref="C15:C16"/>
    <mergeCell ref="D15:D16"/>
    <mergeCell ref="O15:O16"/>
    <mergeCell ref="P15:P16"/>
    <mergeCell ref="Q15:Q16"/>
    <mergeCell ref="R15:R16"/>
    <mergeCell ref="A11:A12"/>
    <mergeCell ref="B11:B12"/>
    <mergeCell ref="C11:C12"/>
    <mergeCell ref="D11:D12"/>
    <mergeCell ref="O11:O12"/>
    <mergeCell ref="P11:P12"/>
    <mergeCell ref="Q11:Q12"/>
    <mergeCell ref="R11:R12"/>
    <mergeCell ref="A13:A14"/>
    <mergeCell ref="B13:B14"/>
    <mergeCell ref="C13:C14"/>
    <mergeCell ref="D13:D14"/>
    <mergeCell ref="O13:O14"/>
    <mergeCell ref="P13:P14"/>
    <mergeCell ref="Q13:Q14"/>
    <mergeCell ref="R13:R14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300" verticalDpi="300" r:id="rId1"/>
  <headerFooter alignWithMargins="0"/>
  <rowBreaks count="1" manualBreakCount="1">
    <brk id="43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Normal="100" zoomScaleSheetLayoutView="100" workbookViewId="0">
      <selection activeCell="D57" sqref="D57"/>
    </sheetView>
  </sheetViews>
  <sheetFormatPr defaultRowHeight="13.5"/>
  <cols>
    <col min="6" max="6" width="9" customWidth="1"/>
  </cols>
  <sheetData>
    <row r="1" spans="1:11" ht="10.5" customHeight="1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4.25">
      <c r="A2" s="207" t="s">
        <v>701</v>
      </c>
      <c r="B2" s="206"/>
      <c r="C2" s="208"/>
      <c r="D2" s="208"/>
      <c r="E2" s="208"/>
      <c r="F2" s="208"/>
      <c r="G2" s="206" t="s">
        <v>705</v>
      </c>
      <c r="H2" s="206"/>
      <c r="I2" s="206"/>
      <c r="J2" s="206"/>
      <c r="K2" s="206"/>
    </row>
    <row r="3" spans="1:11" ht="8.25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>
      <c r="A4" s="206" t="s">
        <v>72</v>
      </c>
      <c r="B4" s="206"/>
      <c r="C4" s="206"/>
      <c r="D4" s="206"/>
      <c r="E4" s="206"/>
      <c r="F4" s="206"/>
    </row>
    <row r="5" spans="1:11" ht="8.25" customHeight="1">
      <c r="A5" s="206"/>
      <c r="B5" s="206"/>
      <c r="C5" s="206"/>
      <c r="D5" s="206"/>
      <c r="E5" s="206"/>
      <c r="F5" s="206"/>
    </row>
    <row r="6" spans="1:11">
      <c r="A6" s="206" t="s">
        <v>704</v>
      </c>
      <c r="B6" s="206"/>
      <c r="C6" s="206"/>
      <c r="D6" s="206"/>
      <c r="E6" s="206"/>
      <c r="F6" s="206"/>
    </row>
    <row r="7" spans="1:11" ht="12.75" customHeight="1">
      <c r="A7" s="209"/>
      <c r="B7" s="209" t="s">
        <v>202</v>
      </c>
      <c r="C7" s="209" t="s">
        <v>199</v>
      </c>
      <c r="D7" s="456" t="s">
        <v>209</v>
      </c>
      <c r="E7" s="467" t="s">
        <v>702</v>
      </c>
      <c r="F7" s="459"/>
      <c r="G7" s="459"/>
      <c r="I7" t="s">
        <v>836</v>
      </c>
    </row>
    <row r="8" spans="1:11" ht="12.75" customHeight="1">
      <c r="A8" s="468" t="s">
        <v>210</v>
      </c>
      <c r="B8" s="469" t="s">
        <v>127</v>
      </c>
      <c r="C8" s="469" t="s">
        <v>784</v>
      </c>
      <c r="D8" s="470" t="s">
        <v>785</v>
      </c>
      <c r="E8" s="471" t="s">
        <v>133</v>
      </c>
      <c r="F8" s="463" t="s">
        <v>211</v>
      </c>
      <c r="G8" s="463" t="s">
        <v>182</v>
      </c>
      <c r="H8">
        <v>1</v>
      </c>
      <c r="I8" t="s">
        <v>837</v>
      </c>
    </row>
    <row r="9" spans="1:11" ht="12.75" customHeight="1">
      <c r="A9" s="472" t="s">
        <v>1</v>
      </c>
      <c r="B9" s="473" t="s">
        <v>782</v>
      </c>
      <c r="C9" s="473" t="s">
        <v>786</v>
      </c>
      <c r="D9" s="474" t="s">
        <v>150</v>
      </c>
      <c r="E9" s="475" t="s">
        <v>782</v>
      </c>
      <c r="F9" s="466"/>
      <c r="G9" s="466"/>
      <c r="H9">
        <v>2</v>
      </c>
      <c r="I9" t="s">
        <v>838</v>
      </c>
    </row>
    <row r="10" spans="1:11" ht="12.75" customHeight="1">
      <c r="A10" s="476" t="s">
        <v>787</v>
      </c>
      <c r="B10" s="647"/>
      <c r="C10" s="655" t="s">
        <v>792</v>
      </c>
      <c r="D10" s="655" t="s">
        <v>793</v>
      </c>
      <c r="E10" s="668" t="s">
        <v>794</v>
      </c>
      <c r="F10" s="665" t="s">
        <v>832</v>
      </c>
      <c r="G10" s="644">
        <v>2</v>
      </c>
      <c r="H10">
        <v>3</v>
      </c>
      <c r="I10" t="s">
        <v>839</v>
      </c>
    </row>
    <row r="11" spans="1:11" ht="12.75" customHeight="1">
      <c r="A11" s="469" t="s">
        <v>127</v>
      </c>
      <c r="B11" s="648"/>
      <c r="C11" s="656"/>
      <c r="D11" s="656"/>
      <c r="E11" s="656"/>
      <c r="F11" s="666"/>
      <c r="G11" s="645"/>
      <c r="H11">
        <v>4</v>
      </c>
      <c r="I11" t="s">
        <v>840</v>
      </c>
    </row>
    <row r="12" spans="1:11" ht="12.75" customHeight="1">
      <c r="A12" s="473" t="s">
        <v>782</v>
      </c>
      <c r="B12" s="649"/>
      <c r="C12" s="657"/>
      <c r="D12" s="657"/>
      <c r="E12" s="657"/>
      <c r="F12" s="667"/>
      <c r="G12" s="646"/>
      <c r="H12">
        <v>5</v>
      </c>
      <c r="I12" t="s">
        <v>841</v>
      </c>
    </row>
    <row r="13" spans="1:11" ht="12.75" customHeight="1">
      <c r="A13" s="476" t="s">
        <v>199</v>
      </c>
      <c r="B13" s="655" t="s">
        <v>796</v>
      </c>
      <c r="C13" s="647"/>
      <c r="D13" s="655" t="s">
        <v>800</v>
      </c>
      <c r="E13" s="655" t="s">
        <v>795</v>
      </c>
      <c r="F13" s="665" t="s">
        <v>833</v>
      </c>
      <c r="G13" s="644">
        <v>3</v>
      </c>
      <c r="H13">
        <v>6</v>
      </c>
      <c r="I13" t="s">
        <v>842</v>
      </c>
    </row>
    <row r="14" spans="1:11" ht="12.75" customHeight="1">
      <c r="A14" s="469" t="s">
        <v>784</v>
      </c>
      <c r="B14" s="656"/>
      <c r="C14" s="648"/>
      <c r="D14" s="656"/>
      <c r="E14" s="656"/>
      <c r="F14" s="666"/>
      <c r="G14" s="645"/>
    </row>
    <row r="15" spans="1:11" ht="12.75" customHeight="1">
      <c r="A15" s="473" t="s">
        <v>786</v>
      </c>
      <c r="B15" s="657"/>
      <c r="C15" s="649"/>
      <c r="D15" s="657"/>
      <c r="E15" s="657"/>
      <c r="F15" s="667"/>
      <c r="G15" s="646"/>
    </row>
    <row r="16" spans="1:11" ht="12.75" customHeight="1">
      <c r="A16" s="476" t="s">
        <v>209</v>
      </c>
      <c r="B16" s="655" t="s">
        <v>797</v>
      </c>
      <c r="C16" s="655" t="s">
        <v>799</v>
      </c>
      <c r="D16" s="647"/>
      <c r="E16" s="655" t="s">
        <v>801</v>
      </c>
      <c r="F16" s="665" t="s">
        <v>834</v>
      </c>
      <c r="G16" s="644">
        <v>4</v>
      </c>
    </row>
    <row r="17" spans="1:11" ht="12.6" customHeight="1">
      <c r="A17" s="477" t="s">
        <v>785</v>
      </c>
      <c r="B17" s="656"/>
      <c r="C17" s="656"/>
      <c r="D17" s="648"/>
      <c r="E17" s="656"/>
      <c r="F17" s="666"/>
      <c r="G17" s="645"/>
    </row>
    <row r="18" spans="1:11" ht="12.75" customHeight="1">
      <c r="A18" s="473" t="s">
        <v>150</v>
      </c>
      <c r="B18" s="657"/>
      <c r="C18" s="657"/>
      <c r="D18" s="649"/>
      <c r="E18" s="657"/>
      <c r="F18" s="667"/>
      <c r="G18" s="646"/>
    </row>
    <row r="19" spans="1:11" ht="12" customHeight="1">
      <c r="A19" s="476" t="s">
        <v>788</v>
      </c>
      <c r="B19" s="655" t="s">
        <v>803</v>
      </c>
      <c r="C19" s="655" t="s">
        <v>802</v>
      </c>
      <c r="D19" s="655" t="s">
        <v>798</v>
      </c>
      <c r="E19" s="647"/>
      <c r="F19" s="665" t="s">
        <v>835</v>
      </c>
      <c r="G19" s="644">
        <v>1</v>
      </c>
      <c r="H19" s="206"/>
      <c r="I19" s="206"/>
      <c r="J19" s="206"/>
      <c r="K19" s="210"/>
    </row>
    <row r="20" spans="1:11">
      <c r="A20" s="477" t="s">
        <v>133</v>
      </c>
      <c r="B20" s="656"/>
      <c r="C20" s="656"/>
      <c r="D20" s="656"/>
      <c r="E20" s="648"/>
      <c r="F20" s="666"/>
      <c r="G20" s="645"/>
    </row>
    <row r="21" spans="1:11">
      <c r="A21" s="478" t="s">
        <v>782</v>
      </c>
      <c r="B21" s="657"/>
      <c r="C21" s="657"/>
      <c r="D21" s="657"/>
      <c r="E21" s="649"/>
      <c r="F21" s="667"/>
      <c r="G21" s="646"/>
    </row>
    <row r="24" spans="1:11">
      <c r="A24" s="206" t="s">
        <v>73</v>
      </c>
      <c r="B24" s="206"/>
      <c r="C24" s="206"/>
      <c r="D24" s="206"/>
      <c r="E24" s="206"/>
    </row>
    <row r="25" spans="1:11">
      <c r="A25" s="206"/>
      <c r="B25" s="206"/>
      <c r="C25" s="206"/>
      <c r="D25" s="206"/>
      <c r="E25" s="206"/>
    </row>
    <row r="26" spans="1:11">
      <c r="A26" s="206" t="s">
        <v>704</v>
      </c>
      <c r="B26" s="206"/>
      <c r="C26" s="206"/>
      <c r="D26" s="206"/>
      <c r="E26" s="206"/>
      <c r="J26" t="s">
        <v>836</v>
      </c>
    </row>
    <row r="27" spans="1:11">
      <c r="A27" s="456"/>
      <c r="B27" s="457" t="s">
        <v>202</v>
      </c>
      <c r="C27" s="457" t="s">
        <v>199</v>
      </c>
      <c r="D27" s="457" t="s">
        <v>209</v>
      </c>
      <c r="E27" s="457" t="s">
        <v>702</v>
      </c>
      <c r="F27" s="458" t="s">
        <v>703</v>
      </c>
      <c r="G27" s="459"/>
      <c r="H27" s="459"/>
      <c r="I27">
        <v>1</v>
      </c>
      <c r="J27" t="s">
        <v>843</v>
      </c>
    </row>
    <row r="28" spans="1:11">
      <c r="A28" s="460" t="s">
        <v>210</v>
      </c>
      <c r="B28" s="461" t="s">
        <v>779</v>
      </c>
      <c r="C28" s="461" t="s">
        <v>377</v>
      </c>
      <c r="D28" s="461" t="s">
        <v>111</v>
      </c>
      <c r="E28" s="461" t="s">
        <v>780</v>
      </c>
      <c r="F28" s="462" t="s">
        <v>118</v>
      </c>
      <c r="G28" s="463" t="s">
        <v>211</v>
      </c>
      <c r="H28" s="463" t="s">
        <v>182</v>
      </c>
      <c r="I28">
        <v>2</v>
      </c>
      <c r="J28" t="s">
        <v>844</v>
      </c>
    </row>
    <row r="29" spans="1:11">
      <c r="A29" s="460" t="s">
        <v>1</v>
      </c>
      <c r="B29" s="464" t="s">
        <v>781</v>
      </c>
      <c r="C29" s="464" t="s">
        <v>782</v>
      </c>
      <c r="D29" s="464" t="s">
        <v>782</v>
      </c>
      <c r="E29" s="464" t="s">
        <v>782</v>
      </c>
      <c r="F29" s="465" t="s">
        <v>783</v>
      </c>
      <c r="G29" s="466"/>
      <c r="H29" s="466"/>
      <c r="I29">
        <v>3</v>
      </c>
      <c r="J29" t="s">
        <v>845</v>
      </c>
    </row>
    <row r="30" spans="1:11">
      <c r="A30" s="458" t="s">
        <v>202</v>
      </c>
      <c r="B30" s="650"/>
      <c r="C30" s="661" t="s">
        <v>804</v>
      </c>
      <c r="D30" s="661" t="s">
        <v>814</v>
      </c>
      <c r="E30" s="661" t="s">
        <v>805</v>
      </c>
      <c r="F30" s="661" t="s">
        <v>815</v>
      </c>
      <c r="G30" s="669" t="s">
        <v>852</v>
      </c>
      <c r="H30" s="644">
        <v>3</v>
      </c>
      <c r="I30">
        <v>4</v>
      </c>
      <c r="J30" t="s">
        <v>842</v>
      </c>
    </row>
    <row r="31" spans="1:11">
      <c r="A31" s="462" t="s">
        <v>779</v>
      </c>
      <c r="B31" s="650"/>
      <c r="C31" s="662"/>
      <c r="D31" s="662"/>
      <c r="E31" s="662"/>
      <c r="F31" s="662"/>
      <c r="G31" s="645"/>
      <c r="H31" s="645"/>
      <c r="I31">
        <v>5</v>
      </c>
      <c r="J31" t="s">
        <v>846</v>
      </c>
    </row>
    <row r="32" spans="1:11">
      <c r="A32" s="462" t="s">
        <v>781</v>
      </c>
      <c r="B32" s="651"/>
      <c r="C32" s="663"/>
      <c r="D32" s="663"/>
      <c r="E32" s="663"/>
      <c r="F32" s="663"/>
      <c r="G32" s="646"/>
      <c r="H32" s="646"/>
      <c r="I32">
        <v>6</v>
      </c>
      <c r="J32" t="s">
        <v>847</v>
      </c>
    </row>
    <row r="33" spans="1:10">
      <c r="A33" s="458" t="s">
        <v>199</v>
      </c>
      <c r="B33" s="658" t="s">
        <v>817</v>
      </c>
      <c r="C33" s="652"/>
      <c r="D33" s="664" t="s">
        <v>807</v>
      </c>
      <c r="E33" s="664" t="s">
        <v>806</v>
      </c>
      <c r="F33" s="664" t="s">
        <v>816</v>
      </c>
      <c r="G33" s="669" t="s">
        <v>853</v>
      </c>
      <c r="H33" s="644">
        <v>2</v>
      </c>
      <c r="I33">
        <v>7</v>
      </c>
      <c r="J33" t="s">
        <v>848</v>
      </c>
    </row>
    <row r="34" spans="1:10">
      <c r="A34" s="462" t="s">
        <v>377</v>
      </c>
      <c r="B34" s="659"/>
      <c r="C34" s="653"/>
      <c r="D34" s="662"/>
      <c r="E34" s="662"/>
      <c r="F34" s="662"/>
      <c r="G34" s="645"/>
      <c r="H34" s="645"/>
      <c r="I34">
        <v>8</v>
      </c>
      <c r="J34" t="s">
        <v>849</v>
      </c>
    </row>
    <row r="35" spans="1:10">
      <c r="A35" s="462" t="s">
        <v>782</v>
      </c>
      <c r="B35" s="660"/>
      <c r="C35" s="654"/>
      <c r="D35" s="663"/>
      <c r="E35" s="663"/>
      <c r="F35" s="663"/>
      <c r="G35" s="646"/>
      <c r="H35" s="646"/>
      <c r="I35">
        <v>9</v>
      </c>
      <c r="J35" t="s">
        <v>850</v>
      </c>
    </row>
    <row r="36" spans="1:10">
      <c r="A36" s="458" t="s">
        <v>209</v>
      </c>
      <c r="B36" s="658" t="s">
        <v>808</v>
      </c>
      <c r="C36" s="664" t="s">
        <v>818</v>
      </c>
      <c r="D36" s="652"/>
      <c r="E36" s="664" t="s">
        <v>809</v>
      </c>
      <c r="F36" s="664" t="s">
        <v>810</v>
      </c>
      <c r="G36" s="669" t="s">
        <v>854</v>
      </c>
      <c r="H36" s="644">
        <v>5</v>
      </c>
      <c r="I36">
        <v>10</v>
      </c>
      <c r="J36" t="s">
        <v>851</v>
      </c>
    </row>
    <row r="37" spans="1:10">
      <c r="A37" s="462" t="s">
        <v>111</v>
      </c>
      <c r="B37" s="659"/>
      <c r="C37" s="662"/>
      <c r="D37" s="653"/>
      <c r="E37" s="662"/>
      <c r="F37" s="662"/>
      <c r="G37" s="645"/>
      <c r="H37" s="645"/>
    </row>
    <row r="38" spans="1:10">
      <c r="A38" s="462" t="s">
        <v>782</v>
      </c>
      <c r="B38" s="660"/>
      <c r="C38" s="663"/>
      <c r="D38" s="654"/>
      <c r="E38" s="663"/>
      <c r="F38" s="663"/>
      <c r="G38" s="646"/>
      <c r="H38" s="646"/>
    </row>
    <row r="39" spans="1:10">
      <c r="A39" s="458" t="s">
        <v>702</v>
      </c>
      <c r="B39" s="658" t="s">
        <v>819</v>
      </c>
      <c r="C39" s="664" t="s">
        <v>820</v>
      </c>
      <c r="D39" s="664" t="s">
        <v>821</v>
      </c>
      <c r="E39" s="652"/>
      <c r="F39" s="664" t="s">
        <v>822</v>
      </c>
      <c r="G39" s="669" t="s">
        <v>855</v>
      </c>
      <c r="H39" s="644">
        <v>1</v>
      </c>
    </row>
    <row r="40" spans="1:10">
      <c r="A40" s="462" t="s">
        <v>780</v>
      </c>
      <c r="B40" s="659"/>
      <c r="C40" s="662"/>
      <c r="D40" s="662"/>
      <c r="E40" s="653"/>
      <c r="F40" s="662"/>
      <c r="G40" s="645"/>
      <c r="H40" s="645"/>
    </row>
    <row r="41" spans="1:10">
      <c r="A41" s="462" t="s">
        <v>782</v>
      </c>
      <c r="B41" s="660"/>
      <c r="C41" s="663"/>
      <c r="D41" s="663"/>
      <c r="E41" s="654"/>
      <c r="F41" s="663"/>
      <c r="G41" s="646"/>
      <c r="H41" s="646"/>
    </row>
    <row r="42" spans="1:10">
      <c r="A42" s="458" t="s">
        <v>703</v>
      </c>
      <c r="B42" s="658" t="s">
        <v>811</v>
      </c>
      <c r="C42" s="664" t="s">
        <v>812</v>
      </c>
      <c r="D42" s="664" t="s">
        <v>823</v>
      </c>
      <c r="E42" s="664" t="s">
        <v>813</v>
      </c>
      <c r="F42" s="652"/>
      <c r="G42" s="669" t="s">
        <v>856</v>
      </c>
      <c r="H42" s="644">
        <v>4</v>
      </c>
    </row>
    <row r="43" spans="1:10">
      <c r="A43" s="462" t="s">
        <v>118</v>
      </c>
      <c r="B43" s="659"/>
      <c r="C43" s="662"/>
      <c r="D43" s="662"/>
      <c r="E43" s="662"/>
      <c r="F43" s="653"/>
      <c r="G43" s="645"/>
      <c r="H43" s="645"/>
    </row>
    <row r="44" spans="1:10">
      <c r="A44" s="465" t="s">
        <v>783</v>
      </c>
      <c r="B44" s="660"/>
      <c r="C44" s="663"/>
      <c r="D44" s="663"/>
      <c r="E44" s="663"/>
      <c r="F44" s="654"/>
      <c r="G44" s="646"/>
      <c r="H44" s="646"/>
    </row>
  </sheetData>
  <mergeCells count="59">
    <mergeCell ref="F30:F32"/>
    <mergeCell ref="F33:F35"/>
    <mergeCell ref="G42:G44"/>
    <mergeCell ref="G39:G41"/>
    <mergeCell ref="G36:G38"/>
    <mergeCell ref="G33:G35"/>
    <mergeCell ref="G30:G32"/>
    <mergeCell ref="B42:B44"/>
    <mergeCell ref="C42:C44"/>
    <mergeCell ref="B39:B41"/>
    <mergeCell ref="C39:C41"/>
    <mergeCell ref="C36:C38"/>
    <mergeCell ref="B36:B38"/>
    <mergeCell ref="F16:F18"/>
    <mergeCell ref="F13:F15"/>
    <mergeCell ref="F10:F12"/>
    <mergeCell ref="E16:E18"/>
    <mergeCell ref="C16:C18"/>
    <mergeCell ref="D13:D15"/>
    <mergeCell ref="E13:E15"/>
    <mergeCell ref="E10:E12"/>
    <mergeCell ref="D10:D12"/>
    <mergeCell ref="C10:C12"/>
    <mergeCell ref="D42:D44"/>
    <mergeCell ref="E42:E44"/>
    <mergeCell ref="F42:F44"/>
    <mergeCell ref="E19:E21"/>
    <mergeCell ref="E36:E38"/>
    <mergeCell ref="F36:F38"/>
    <mergeCell ref="D39:D41"/>
    <mergeCell ref="E39:E41"/>
    <mergeCell ref="F39:F41"/>
    <mergeCell ref="D36:D38"/>
    <mergeCell ref="D19:D21"/>
    <mergeCell ref="F19:F21"/>
    <mergeCell ref="D33:D35"/>
    <mergeCell ref="E33:E35"/>
    <mergeCell ref="D30:D32"/>
    <mergeCell ref="E30:E32"/>
    <mergeCell ref="B10:B12"/>
    <mergeCell ref="B30:B32"/>
    <mergeCell ref="C13:C15"/>
    <mergeCell ref="C33:C35"/>
    <mergeCell ref="D16:D18"/>
    <mergeCell ref="B19:B21"/>
    <mergeCell ref="C19:C21"/>
    <mergeCell ref="B16:B18"/>
    <mergeCell ref="B13:B15"/>
    <mergeCell ref="B33:B35"/>
    <mergeCell ref="C30:C32"/>
    <mergeCell ref="H33:H35"/>
    <mergeCell ref="H36:H38"/>
    <mergeCell ref="H39:H41"/>
    <mergeCell ref="H42:H44"/>
    <mergeCell ref="G10:G12"/>
    <mergeCell ref="G13:G15"/>
    <mergeCell ref="G16:G18"/>
    <mergeCell ref="G19:G21"/>
    <mergeCell ref="H30:H32"/>
  </mergeCells>
  <phoneticPr fontId="3"/>
  <pageMargins left="0.38" right="0.26" top="0.75" bottom="0.75" header="0.3" footer="0.3"/>
  <pageSetup paperSize="9" orientation="portrait" horizontalDpi="4294967293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Normal="100" zoomScaleSheetLayoutView="100" workbookViewId="0">
      <selection activeCell="C65" sqref="C65"/>
    </sheetView>
  </sheetViews>
  <sheetFormatPr defaultColWidth="9" defaultRowHeight="13.5"/>
  <cols>
    <col min="1" max="9" width="10" style="201" customWidth="1"/>
    <col min="10" max="10" width="10.75" style="201" customWidth="1"/>
    <col min="11" max="11" width="5.625" style="201" customWidth="1"/>
    <col min="12" max="12" width="9" style="25"/>
    <col min="13" max="13" width="5.5" style="344" customWidth="1"/>
    <col min="14" max="20" width="5.5" style="345" customWidth="1"/>
    <col min="21" max="22" width="5.25" style="201" customWidth="1"/>
    <col min="23" max="16384" width="9" style="201"/>
  </cols>
  <sheetData>
    <row r="1" spans="1:22" ht="17.25">
      <c r="A1" s="672" t="s">
        <v>618</v>
      </c>
      <c r="B1" s="673"/>
      <c r="C1" s="673"/>
      <c r="D1" s="673"/>
      <c r="E1" s="673"/>
      <c r="F1" s="673"/>
      <c r="G1" s="673"/>
      <c r="H1" s="673"/>
      <c r="I1" s="673"/>
      <c r="J1" s="201" t="s">
        <v>212</v>
      </c>
    </row>
    <row r="2" spans="1:22">
      <c r="A2" s="674" t="s">
        <v>619</v>
      </c>
      <c r="B2" s="674"/>
      <c r="C2" s="674"/>
      <c r="D2" s="674"/>
      <c r="E2" s="674"/>
      <c r="F2" s="674"/>
      <c r="G2" s="674"/>
      <c r="H2" s="674"/>
      <c r="I2" s="674"/>
      <c r="J2" s="201" t="s">
        <v>212</v>
      </c>
    </row>
    <row r="3" spans="1:22">
      <c r="A3" s="674" t="s">
        <v>30</v>
      </c>
      <c r="B3" s="674"/>
      <c r="C3" s="674"/>
      <c r="D3" s="674"/>
      <c r="E3" s="674"/>
      <c r="F3" s="674"/>
      <c r="G3" s="674"/>
      <c r="H3" s="674"/>
      <c r="I3" s="674"/>
      <c r="J3" s="201" t="s">
        <v>212</v>
      </c>
    </row>
    <row r="4" spans="1:22">
      <c r="A4" s="211" t="s">
        <v>73</v>
      </c>
      <c r="J4" s="201" t="s">
        <v>213</v>
      </c>
      <c r="K4" s="353"/>
      <c r="L4" s="350"/>
      <c r="M4" s="351" t="s">
        <v>15</v>
      </c>
      <c r="N4" s="352"/>
      <c r="O4" s="352"/>
      <c r="P4" s="352"/>
      <c r="Q4" s="352" t="s">
        <v>77</v>
      </c>
      <c r="R4" s="352"/>
      <c r="S4" s="352"/>
      <c r="T4" s="352"/>
      <c r="U4" s="353"/>
      <c r="V4" s="353"/>
    </row>
    <row r="5" spans="1:22" ht="11.25" customHeight="1">
      <c r="A5" s="212"/>
      <c r="J5" s="201" t="s">
        <v>213</v>
      </c>
      <c r="K5" s="353"/>
      <c r="L5" s="350" t="s">
        <v>706</v>
      </c>
      <c r="M5" s="346" t="s">
        <v>195</v>
      </c>
      <c r="N5" s="346" t="s">
        <v>229</v>
      </c>
      <c r="O5" s="346" t="s">
        <v>230</v>
      </c>
      <c r="P5" s="346" t="s">
        <v>231</v>
      </c>
      <c r="Q5" s="346" t="s">
        <v>195</v>
      </c>
      <c r="R5" s="346" t="s">
        <v>229</v>
      </c>
      <c r="S5" s="346" t="s">
        <v>230</v>
      </c>
      <c r="T5" s="346" t="s">
        <v>231</v>
      </c>
      <c r="U5" s="353" t="s">
        <v>181</v>
      </c>
      <c r="V5" s="353" t="s">
        <v>182</v>
      </c>
    </row>
    <row r="6" spans="1:22">
      <c r="A6" s="213" t="s">
        <v>214</v>
      </c>
      <c r="J6" s="201" t="s">
        <v>213</v>
      </c>
      <c r="K6" s="366">
        <f>U6</f>
        <v>69</v>
      </c>
      <c r="L6" s="350" t="s">
        <v>16</v>
      </c>
      <c r="M6" s="351">
        <f>COUNTIF($B$41:$B$47,L6)</f>
        <v>2</v>
      </c>
      <c r="N6" s="351">
        <f>COUNTIF($C$41:$C$47,L6)</f>
        <v>0</v>
      </c>
      <c r="O6" s="351">
        <f>COUNTIF($D$41:$E$47,L6)</f>
        <v>0</v>
      </c>
      <c r="P6" s="351">
        <f>COUNTIF($F$41:$I$47,L6)</f>
        <v>0</v>
      </c>
      <c r="Q6" s="352">
        <f>COUNTIF($B$7:$B$38,L6)</f>
        <v>2</v>
      </c>
      <c r="R6" s="352">
        <f>COUNTIF($C$7:$C$37,L6)</f>
        <v>3</v>
      </c>
      <c r="S6" s="352">
        <f>COUNTIF($D$7:$E$37,L6)</f>
        <v>4</v>
      </c>
      <c r="T6" s="352">
        <f>COUNTIF($F$7:$I$37,L6)</f>
        <v>2</v>
      </c>
      <c r="U6" s="366">
        <f>M6*20+N6*10+O6*5+P6*3+Q6*5+R6*3+S6*2+T6*1</f>
        <v>69</v>
      </c>
      <c r="V6" s="353">
        <f>_xlfn.RANK.EQ(U6,$U$6:$U$29,)</f>
        <v>1</v>
      </c>
    </row>
    <row r="7" spans="1:22" s="212" customFormat="1">
      <c r="A7" s="214" t="s">
        <v>182</v>
      </c>
      <c r="B7" s="445" t="s">
        <v>215</v>
      </c>
      <c r="C7" s="445" t="s">
        <v>216</v>
      </c>
      <c r="D7" s="445" t="s">
        <v>217</v>
      </c>
      <c r="E7" s="445" t="s">
        <v>218</v>
      </c>
      <c r="F7" s="445" t="s">
        <v>219</v>
      </c>
      <c r="G7" s="445" t="s">
        <v>220</v>
      </c>
      <c r="H7" s="445" t="s">
        <v>221</v>
      </c>
      <c r="I7" s="445" t="s">
        <v>222</v>
      </c>
      <c r="J7" s="481" t="s">
        <v>213</v>
      </c>
      <c r="K7" s="366">
        <f t="shared" ref="K7:K29" si="0">U7</f>
        <v>13</v>
      </c>
      <c r="L7" s="350" t="s">
        <v>17</v>
      </c>
      <c r="M7" s="351">
        <f t="shared" ref="M7:M29" si="1">COUNTIF($B$41:$B$47,L7)</f>
        <v>0</v>
      </c>
      <c r="N7" s="351">
        <f t="shared" ref="N7:N29" si="2">COUNTIF($C$41:$C$47,L7)</f>
        <v>0</v>
      </c>
      <c r="O7" s="351">
        <f t="shared" ref="O7:O29" si="3">COUNTIF($D$41:$E$47,L7)</f>
        <v>1</v>
      </c>
      <c r="P7" s="351">
        <f t="shared" ref="P7:P29" si="4">COUNTIF($F$41:$I$47,L7)</f>
        <v>1</v>
      </c>
      <c r="Q7" s="352">
        <f t="shared" ref="Q7:Q29" si="5">COUNTIF($B$7:$B$38,L7)</f>
        <v>0</v>
      </c>
      <c r="R7" s="352">
        <f t="shared" ref="R7:R29" si="6">COUNTIF($C$7:$C$37,L7)</f>
        <v>0</v>
      </c>
      <c r="S7" s="352">
        <f t="shared" ref="S7:S29" si="7">COUNTIF($D$7:$E$37,L7)</f>
        <v>2</v>
      </c>
      <c r="T7" s="352">
        <f t="shared" ref="T7:T29" si="8">COUNTIF($F$7:$I$37,L7)</f>
        <v>1</v>
      </c>
      <c r="U7" s="366">
        <f t="shared" ref="U7:U29" si="9">M7*20+N7*10+O7*5+P7*3+Q7*5+R7*3+S7*2+T7*1</f>
        <v>13</v>
      </c>
      <c r="V7" s="353">
        <f t="shared" ref="V7:V29" si="10">_xlfn.RANK.EQ(U7,$U$6:$U$29,)</f>
        <v>4</v>
      </c>
    </row>
    <row r="8" spans="1:22" s="212" customFormat="1">
      <c r="A8" s="214" t="s">
        <v>0</v>
      </c>
      <c r="B8" s="480" t="s">
        <v>712</v>
      </c>
      <c r="C8" s="215" t="s">
        <v>713</v>
      </c>
      <c r="D8" s="480" t="s">
        <v>714</v>
      </c>
      <c r="E8" s="480" t="s">
        <v>347</v>
      </c>
      <c r="F8" s="483" t="s">
        <v>342</v>
      </c>
      <c r="G8" s="484" t="s">
        <v>348</v>
      </c>
      <c r="H8" s="484" t="s">
        <v>867</v>
      </c>
      <c r="I8" s="484" t="s">
        <v>868</v>
      </c>
      <c r="J8" s="481"/>
      <c r="K8" s="366">
        <f t="shared" si="0"/>
        <v>0</v>
      </c>
      <c r="L8" s="350" t="s">
        <v>18</v>
      </c>
      <c r="M8" s="351">
        <f t="shared" si="1"/>
        <v>0</v>
      </c>
      <c r="N8" s="351">
        <f t="shared" si="2"/>
        <v>0</v>
      </c>
      <c r="O8" s="351">
        <f t="shared" si="3"/>
        <v>0</v>
      </c>
      <c r="P8" s="351">
        <f t="shared" si="4"/>
        <v>0</v>
      </c>
      <c r="Q8" s="352">
        <f t="shared" si="5"/>
        <v>0</v>
      </c>
      <c r="R8" s="352">
        <f t="shared" si="6"/>
        <v>0</v>
      </c>
      <c r="S8" s="352">
        <f t="shared" si="7"/>
        <v>0</v>
      </c>
      <c r="T8" s="352">
        <f t="shared" si="8"/>
        <v>0</v>
      </c>
      <c r="U8" s="366">
        <f t="shared" si="9"/>
        <v>0</v>
      </c>
      <c r="V8" s="353">
        <f t="shared" si="10"/>
        <v>16</v>
      </c>
    </row>
    <row r="9" spans="1:22" s="212" customFormat="1">
      <c r="A9" s="214" t="s">
        <v>1</v>
      </c>
      <c r="B9" s="215" t="s">
        <v>16</v>
      </c>
      <c r="C9" s="215" t="s">
        <v>83</v>
      </c>
      <c r="D9" s="215" t="s">
        <v>16</v>
      </c>
      <c r="E9" s="215" t="s">
        <v>83</v>
      </c>
      <c r="F9" s="215" t="s">
        <v>16</v>
      </c>
      <c r="G9" s="215" t="s">
        <v>83</v>
      </c>
      <c r="H9" s="215" t="s">
        <v>16</v>
      </c>
      <c r="I9" s="215" t="s">
        <v>24</v>
      </c>
      <c r="J9" s="443"/>
      <c r="K9" s="366">
        <f t="shared" si="0"/>
        <v>0</v>
      </c>
      <c r="L9" s="350" t="s">
        <v>19</v>
      </c>
      <c r="M9" s="351">
        <f t="shared" si="1"/>
        <v>0</v>
      </c>
      <c r="N9" s="351">
        <f t="shared" si="2"/>
        <v>0</v>
      </c>
      <c r="O9" s="351">
        <f t="shared" si="3"/>
        <v>0</v>
      </c>
      <c r="P9" s="351">
        <f t="shared" si="4"/>
        <v>0</v>
      </c>
      <c r="Q9" s="352">
        <f t="shared" si="5"/>
        <v>0</v>
      </c>
      <c r="R9" s="352">
        <f t="shared" si="6"/>
        <v>0</v>
      </c>
      <c r="S9" s="352">
        <f t="shared" si="7"/>
        <v>0</v>
      </c>
      <c r="T9" s="352">
        <f t="shared" si="8"/>
        <v>0</v>
      </c>
      <c r="U9" s="366">
        <f t="shared" si="9"/>
        <v>0</v>
      </c>
      <c r="V9" s="353">
        <f t="shared" si="10"/>
        <v>16</v>
      </c>
    </row>
    <row r="10" spans="1:22" s="8" customFormat="1">
      <c r="A10" s="216" t="s">
        <v>183</v>
      </c>
      <c r="B10" s="217" t="s">
        <v>710</v>
      </c>
      <c r="C10" s="217" t="s">
        <v>715</v>
      </c>
      <c r="D10" s="217" t="s">
        <v>710</v>
      </c>
      <c r="E10" s="217" t="s">
        <v>718</v>
      </c>
      <c r="F10" s="217" t="s">
        <v>724</v>
      </c>
      <c r="G10" s="217" t="s">
        <v>718</v>
      </c>
      <c r="H10" s="217" t="s">
        <v>869</v>
      </c>
      <c r="I10" s="217" t="s">
        <v>870</v>
      </c>
      <c r="J10" s="481" t="s">
        <v>212</v>
      </c>
      <c r="K10" s="366">
        <f t="shared" si="0"/>
        <v>0</v>
      </c>
      <c r="L10" s="350" t="s">
        <v>20</v>
      </c>
      <c r="M10" s="351">
        <f t="shared" si="1"/>
        <v>0</v>
      </c>
      <c r="N10" s="351">
        <f t="shared" si="2"/>
        <v>0</v>
      </c>
      <c r="O10" s="351">
        <f t="shared" si="3"/>
        <v>0</v>
      </c>
      <c r="P10" s="351">
        <f t="shared" si="4"/>
        <v>0</v>
      </c>
      <c r="Q10" s="352">
        <f t="shared" si="5"/>
        <v>0</v>
      </c>
      <c r="R10" s="352">
        <f t="shared" si="6"/>
        <v>0</v>
      </c>
      <c r="S10" s="352">
        <f t="shared" si="7"/>
        <v>0</v>
      </c>
      <c r="T10" s="352">
        <f t="shared" si="8"/>
        <v>0</v>
      </c>
      <c r="U10" s="366">
        <f t="shared" si="9"/>
        <v>0</v>
      </c>
      <c r="V10" s="353">
        <f t="shared" si="10"/>
        <v>16</v>
      </c>
    </row>
    <row r="11" spans="1:22" s="212" customFormat="1">
      <c r="A11" s="96"/>
      <c r="B11" s="188"/>
      <c r="C11" s="188"/>
      <c r="D11" s="188"/>
      <c r="E11" s="188"/>
      <c r="F11" s="188"/>
      <c r="G11" s="481"/>
      <c r="H11" s="481"/>
      <c r="I11" s="481"/>
      <c r="J11" s="481"/>
      <c r="K11" s="366">
        <f t="shared" si="0"/>
        <v>2</v>
      </c>
      <c r="L11" s="350" t="s">
        <v>249</v>
      </c>
      <c r="M11" s="351">
        <f t="shared" si="1"/>
        <v>0</v>
      </c>
      <c r="N11" s="351">
        <f t="shared" si="2"/>
        <v>0</v>
      </c>
      <c r="O11" s="351">
        <f t="shared" si="3"/>
        <v>0</v>
      </c>
      <c r="P11" s="351">
        <f t="shared" si="4"/>
        <v>0</v>
      </c>
      <c r="Q11" s="352">
        <f t="shared" si="5"/>
        <v>0</v>
      </c>
      <c r="R11" s="352">
        <f t="shared" si="6"/>
        <v>0</v>
      </c>
      <c r="S11" s="352">
        <f t="shared" si="7"/>
        <v>0</v>
      </c>
      <c r="T11" s="352">
        <f t="shared" si="8"/>
        <v>2</v>
      </c>
      <c r="U11" s="366">
        <f t="shared" si="9"/>
        <v>2</v>
      </c>
      <c r="V11" s="353">
        <f t="shared" si="10"/>
        <v>13</v>
      </c>
    </row>
    <row r="12" spans="1:22" s="212" customFormat="1">
      <c r="A12" s="219" t="s">
        <v>223</v>
      </c>
      <c r="B12" s="482" t="s">
        <v>620</v>
      </c>
      <c r="C12" s="481"/>
      <c r="D12" s="481"/>
      <c r="E12" s="481"/>
      <c r="F12" s="481"/>
      <c r="G12" s="481"/>
      <c r="H12" s="481"/>
      <c r="I12" s="481"/>
      <c r="J12" s="481" t="s">
        <v>212</v>
      </c>
      <c r="K12" s="366">
        <f t="shared" si="0"/>
        <v>0</v>
      </c>
      <c r="L12" s="350" t="s">
        <v>25</v>
      </c>
      <c r="M12" s="351">
        <f t="shared" si="1"/>
        <v>0</v>
      </c>
      <c r="N12" s="351">
        <f t="shared" si="2"/>
        <v>0</v>
      </c>
      <c r="O12" s="351">
        <f t="shared" si="3"/>
        <v>0</v>
      </c>
      <c r="P12" s="351">
        <f t="shared" si="4"/>
        <v>0</v>
      </c>
      <c r="Q12" s="352">
        <f t="shared" si="5"/>
        <v>0</v>
      </c>
      <c r="R12" s="352">
        <f t="shared" si="6"/>
        <v>0</v>
      </c>
      <c r="S12" s="352">
        <f t="shared" si="7"/>
        <v>0</v>
      </c>
      <c r="T12" s="352">
        <f t="shared" si="8"/>
        <v>0</v>
      </c>
      <c r="U12" s="366">
        <f t="shared" si="9"/>
        <v>0</v>
      </c>
      <c r="V12" s="353">
        <f t="shared" si="10"/>
        <v>16</v>
      </c>
    </row>
    <row r="13" spans="1:22" s="212" customFormat="1">
      <c r="A13" s="211" t="s">
        <v>182</v>
      </c>
      <c r="B13" s="215" t="s">
        <v>215</v>
      </c>
      <c r="C13" s="215" t="s">
        <v>216</v>
      </c>
      <c r="D13" s="215" t="s">
        <v>217</v>
      </c>
      <c r="E13" s="215" t="s">
        <v>217</v>
      </c>
      <c r="F13" s="215" t="s">
        <v>219</v>
      </c>
      <c r="G13" s="215" t="s">
        <v>219</v>
      </c>
      <c r="H13" s="215" t="s">
        <v>219</v>
      </c>
      <c r="I13" s="215" t="s">
        <v>219</v>
      </c>
      <c r="J13" s="481" t="s">
        <v>212</v>
      </c>
      <c r="K13" s="366">
        <f t="shared" si="0"/>
        <v>0</v>
      </c>
      <c r="L13" s="350" t="s">
        <v>207</v>
      </c>
      <c r="M13" s="351">
        <f t="shared" si="1"/>
        <v>0</v>
      </c>
      <c r="N13" s="351">
        <f t="shared" si="2"/>
        <v>0</v>
      </c>
      <c r="O13" s="351">
        <f t="shared" si="3"/>
        <v>0</v>
      </c>
      <c r="P13" s="351">
        <f t="shared" si="4"/>
        <v>0</v>
      </c>
      <c r="Q13" s="352">
        <f t="shared" si="5"/>
        <v>0</v>
      </c>
      <c r="R13" s="352">
        <f t="shared" si="6"/>
        <v>0</v>
      </c>
      <c r="S13" s="352">
        <f t="shared" si="7"/>
        <v>0</v>
      </c>
      <c r="T13" s="352">
        <f t="shared" si="8"/>
        <v>0</v>
      </c>
      <c r="U13" s="366">
        <f t="shared" si="9"/>
        <v>0</v>
      </c>
      <c r="V13" s="353">
        <f t="shared" si="10"/>
        <v>16</v>
      </c>
    </row>
    <row r="14" spans="1:22" s="212" customFormat="1">
      <c r="A14" s="211" t="s">
        <v>0</v>
      </c>
      <c r="B14" s="215" t="s">
        <v>113</v>
      </c>
      <c r="C14" s="215" t="s">
        <v>111</v>
      </c>
      <c r="D14" s="215" t="s">
        <v>772</v>
      </c>
      <c r="E14" s="215" t="s">
        <v>286</v>
      </c>
      <c r="F14" s="215" t="s">
        <v>295</v>
      </c>
      <c r="G14" s="215" t="s">
        <v>287</v>
      </c>
      <c r="H14" s="215" t="s">
        <v>303</v>
      </c>
      <c r="I14" s="215" t="s">
        <v>269</v>
      </c>
      <c r="J14" s="481" t="s">
        <v>212</v>
      </c>
      <c r="K14" s="366">
        <f t="shared" si="0"/>
        <v>3</v>
      </c>
      <c r="L14" s="350" t="s">
        <v>208</v>
      </c>
      <c r="M14" s="351">
        <f t="shared" si="1"/>
        <v>0</v>
      </c>
      <c r="N14" s="351">
        <f t="shared" si="2"/>
        <v>0</v>
      </c>
      <c r="O14" s="351">
        <f t="shared" si="3"/>
        <v>0</v>
      </c>
      <c r="P14" s="351">
        <f t="shared" si="4"/>
        <v>0</v>
      </c>
      <c r="Q14" s="352">
        <f t="shared" si="5"/>
        <v>0</v>
      </c>
      <c r="R14" s="352">
        <f t="shared" si="6"/>
        <v>1</v>
      </c>
      <c r="S14" s="352">
        <f t="shared" si="7"/>
        <v>0</v>
      </c>
      <c r="T14" s="352">
        <f t="shared" si="8"/>
        <v>0</v>
      </c>
      <c r="U14" s="366">
        <f t="shared" si="9"/>
        <v>3</v>
      </c>
      <c r="V14" s="353">
        <f t="shared" si="10"/>
        <v>10</v>
      </c>
    </row>
    <row r="15" spans="1:22" s="212" customFormat="1">
      <c r="A15" s="211" t="s">
        <v>1</v>
      </c>
      <c r="B15" s="215" t="s">
        <v>83</v>
      </c>
      <c r="C15" s="215" t="s">
        <v>16</v>
      </c>
      <c r="D15" s="215" t="s">
        <v>150</v>
      </c>
      <c r="E15" s="215" t="s">
        <v>29</v>
      </c>
      <c r="F15" s="215" t="s">
        <v>250</v>
      </c>
      <c r="G15" s="215" t="s">
        <v>29</v>
      </c>
      <c r="H15" s="215" t="s">
        <v>23</v>
      </c>
      <c r="I15" s="215" t="s">
        <v>196</v>
      </c>
      <c r="J15" s="481" t="s">
        <v>212</v>
      </c>
      <c r="K15" s="366">
        <f t="shared" si="0"/>
        <v>0</v>
      </c>
      <c r="L15" s="350" t="s">
        <v>26</v>
      </c>
      <c r="M15" s="351">
        <f t="shared" si="1"/>
        <v>0</v>
      </c>
      <c r="N15" s="351">
        <f t="shared" si="2"/>
        <v>0</v>
      </c>
      <c r="O15" s="351">
        <f t="shared" si="3"/>
        <v>0</v>
      </c>
      <c r="P15" s="351">
        <f t="shared" si="4"/>
        <v>0</v>
      </c>
      <c r="Q15" s="352">
        <f t="shared" si="5"/>
        <v>0</v>
      </c>
      <c r="R15" s="352">
        <f t="shared" si="6"/>
        <v>0</v>
      </c>
      <c r="S15" s="352">
        <f t="shared" si="7"/>
        <v>0</v>
      </c>
      <c r="T15" s="352">
        <f t="shared" si="8"/>
        <v>0</v>
      </c>
      <c r="U15" s="366">
        <f t="shared" si="9"/>
        <v>0</v>
      </c>
      <c r="V15" s="353">
        <f t="shared" si="10"/>
        <v>16</v>
      </c>
    </row>
    <row r="16" spans="1:22" s="212" customFormat="1">
      <c r="A16" s="221"/>
      <c r="B16" s="443"/>
      <c r="C16" s="443"/>
      <c r="D16" s="443"/>
      <c r="E16" s="443"/>
      <c r="F16" s="443"/>
      <c r="G16" s="443"/>
      <c r="H16" s="443"/>
      <c r="I16" s="443"/>
      <c r="J16" s="481"/>
      <c r="K16" s="366">
        <f t="shared" si="0"/>
        <v>39</v>
      </c>
      <c r="L16" s="350" t="s">
        <v>83</v>
      </c>
      <c r="M16" s="351">
        <f t="shared" si="1"/>
        <v>0</v>
      </c>
      <c r="N16" s="351">
        <f t="shared" si="2"/>
        <v>2</v>
      </c>
      <c r="O16" s="351">
        <f t="shared" si="3"/>
        <v>0</v>
      </c>
      <c r="P16" s="351">
        <f t="shared" si="4"/>
        <v>0</v>
      </c>
      <c r="Q16" s="352">
        <f t="shared" si="5"/>
        <v>2</v>
      </c>
      <c r="R16" s="352">
        <f t="shared" si="6"/>
        <v>1</v>
      </c>
      <c r="S16" s="352">
        <f t="shared" si="7"/>
        <v>2</v>
      </c>
      <c r="T16" s="352">
        <f t="shared" si="8"/>
        <v>2</v>
      </c>
      <c r="U16" s="366">
        <f t="shared" si="9"/>
        <v>39</v>
      </c>
      <c r="V16" s="353">
        <f t="shared" si="10"/>
        <v>2</v>
      </c>
    </row>
    <row r="17" spans="1:22" s="212" customFormat="1">
      <c r="A17" s="96"/>
      <c r="B17" s="188"/>
      <c r="C17" s="188"/>
      <c r="D17" s="188"/>
      <c r="E17" s="188"/>
      <c r="F17" s="188"/>
      <c r="G17" s="481"/>
      <c r="H17" s="481"/>
      <c r="I17" s="481"/>
      <c r="J17" s="481"/>
      <c r="K17" s="366">
        <f t="shared" si="0"/>
        <v>0</v>
      </c>
      <c r="L17" s="350" t="s">
        <v>74</v>
      </c>
      <c r="M17" s="351">
        <f t="shared" si="1"/>
        <v>0</v>
      </c>
      <c r="N17" s="351">
        <f t="shared" si="2"/>
        <v>0</v>
      </c>
      <c r="O17" s="351">
        <f t="shared" si="3"/>
        <v>0</v>
      </c>
      <c r="P17" s="351">
        <f t="shared" si="4"/>
        <v>0</v>
      </c>
      <c r="Q17" s="352">
        <f t="shared" si="5"/>
        <v>0</v>
      </c>
      <c r="R17" s="352">
        <f t="shared" si="6"/>
        <v>0</v>
      </c>
      <c r="S17" s="352">
        <f t="shared" si="7"/>
        <v>0</v>
      </c>
      <c r="T17" s="352">
        <f t="shared" si="8"/>
        <v>0</v>
      </c>
      <c r="U17" s="366">
        <f t="shared" si="9"/>
        <v>0</v>
      </c>
      <c r="V17" s="353">
        <f t="shared" si="10"/>
        <v>16</v>
      </c>
    </row>
    <row r="18" spans="1:22" s="212" customFormat="1">
      <c r="A18" s="219" t="s">
        <v>223</v>
      </c>
      <c r="B18" s="482" t="s">
        <v>224</v>
      </c>
      <c r="C18" s="481"/>
      <c r="D18" s="481"/>
      <c r="E18" s="481"/>
      <c r="F18" s="481"/>
      <c r="G18" s="481"/>
      <c r="H18" s="481"/>
      <c r="I18" s="481"/>
      <c r="J18" s="481" t="s">
        <v>212</v>
      </c>
      <c r="K18" s="366">
        <f t="shared" si="0"/>
        <v>3</v>
      </c>
      <c r="L18" s="350" t="s">
        <v>22</v>
      </c>
      <c r="M18" s="351">
        <f t="shared" si="1"/>
        <v>0</v>
      </c>
      <c r="N18" s="351">
        <f t="shared" si="2"/>
        <v>0</v>
      </c>
      <c r="O18" s="351">
        <f t="shared" si="3"/>
        <v>0</v>
      </c>
      <c r="P18" s="351">
        <f t="shared" si="4"/>
        <v>0</v>
      </c>
      <c r="Q18" s="352">
        <f t="shared" si="5"/>
        <v>0</v>
      </c>
      <c r="R18" s="352">
        <f t="shared" si="6"/>
        <v>0</v>
      </c>
      <c r="S18" s="352">
        <f t="shared" si="7"/>
        <v>1</v>
      </c>
      <c r="T18" s="352">
        <f t="shared" si="8"/>
        <v>1</v>
      </c>
      <c r="U18" s="366">
        <f t="shared" si="9"/>
        <v>3</v>
      </c>
      <c r="V18" s="353">
        <f t="shared" si="10"/>
        <v>10</v>
      </c>
    </row>
    <row r="19" spans="1:22" s="212" customFormat="1">
      <c r="A19" s="211" t="s">
        <v>182</v>
      </c>
      <c r="B19" s="215" t="s">
        <v>215</v>
      </c>
      <c r="C19" s="215" t="s">
        <v>216</v>
      </c>
      <c r="D19" s="215" t="s">
        <v>217</v>
      </c>
      <c r="E19" s="215" t="s">
        <v>217</v>
      </c>
      <c r="F19" s="215" t="s">
        <v>219</v>
      </c>
      <c r="G19" s="215" t="s">
        <v>219</v>
      </c>
      <c r="H19" s="215" t="s">
        <v>219</v>
      </c>
      <c r="I19" s="215" t="s">
        <v>219</v>
      </c>
      <c r="J19" s="481" t="s">
        <v>212</v>
      </c>
      <c r="K19" s="366">
        <f t="shared" si="0"/>
        <v>3</v>
      </c>
      <c r="L19" s="350" t="s">
        <v>150</v>
      </c>
      <c r="M19" s="351">
        <f t="shared" si="1"/>
        <v>0</v>
      </c>
      <c r="N19" s="351">
        <f t="shared" si="2"/>
        <v>0</v>
      </c>
      <c r="O19" s="351">
        <f t="shared" si="3"/>
        <v>0</v>
      </c>
      <c r="P19" s="351">
        <f t="shared" si="4"/>
        <v>0</v>
      </c>
      <c r="Q19" s="352">
        <f t="shared" si="5"/>
        <v>0</v>
      </c>
      <c r="R19" s="352">
        <f t="shared" si="6"/>
        <v>0</v>
      </c>
      <c r="S19" s="352">
        <f t="shared" si="7"/>
        <v>1</v>
      </c>
      <c r="T19" s="352">
        <f t="shared" si="8"/>
        <v>1</v>
      </c>
      <c r="U19" s="366">
        <f t="shared" si="9"/>
        <v>3</v>
      </c>
      <c r="V19" s="353">
        <f t="shared" si="10"/>
        <v>10</v>
      </c>
    </row>
    <row r="20" spans="1:22" s="212" customFormat="1">
      <c r="A20" s="211" t="s">
        <v>0</v>
      </c>
      <c r="B20" s="215" t="s">
        <v>114</v>
      </c>
      <c r="C20" s="215" t="s">
        <v>377</v>
      </c>
      <c r="D20" s="215" t="s">
        <v>777</v>
      </c>
      <c r="E20" s="215" t="s">
        <v>254</v>
      </c>
      <c r="F20" s="215" t="s">
        <v>776</v>
      </c>
      <c r="G20" s="215" t="s">
        <v>323</v>
      </c>
      <c r="H20" s="215" t="s">
        <v>774</v>
      </c>
      <c r="I20" s="215" t="s">
        <v>116</v>
      </c>
      <c r="J20" s="481" t="s">
        <v>225</v>
      </c>
      <c r="K20" s="366">
        <f t="shared" si="0"/>
        <v>6</v>
      </c>
      <c r="L20" s="350" t="s">
        <v>27</v>
      </c>
      <c r="M20" s="351">
        <f t="shared" si="1"/>
        <v>0</v>
      </c>
      <c r="N20" s="351">
        <f t="shared" si="2"/>
        <v>0</v>
      </c>
      <c r="O20" s="351">
        <f t="shared" si="3"/>
        <v>1</v>
      </c>
      <c r="P20" s="351">
        <f t="shared" si="4"/>
        <v>0</v>
      </c>
      <c r="Q20" s="352">
        <f t="shared" si="5"/>
        <v>0</v>
      </c>
      <c r="R20" s="352">
        <f t="shared" si="6"/>
        <v>0</v>
      </c>
      <c r="S20" s="352">
        <f t="shared" si="7"/>
        <v>0</v>
      </c>
      <c r="T20" s="352">
        <f t="shared" si="8"/>
        <v>1</v>
      </c>
      <c r="U20" s="366">
        <f t="shared" si="9"/>
        <v>6</v>
      </c>
      <c r="V20" s="353">
        <f t="shared" si="10"/>
        <v>6</v>
      </c>
    </row>
    <row r="21" spans="1:22" s="212" customFormat="1">
      <c r="A21" s="211" t="s">
        <v>1</v>
      </c>
      <c r="B21" s="215" t="s">
        <v>16</v>
      </c>
      <c r="C21" s="215" t="s">
        <v>16</v>
      </c>
      <c r="D21" s="215" t="s">
        <v>29</v>
      </c>
      <c r="E21" s="215" t="s">
        <v>83</v>
      </c>
      <c r="F21" s="215" t="s">
        <v>27</v>
      </c>
      <c r="G21" s="215" t="s">
        <v>17</v>
      </c>
      <c r="H21" s="215" t="s">
        <v>22</v>
      </c>
      <c r="I21" s="215" t="s">
        <v>249</v>
      </c>
      <c r="J21" s="481" t="s">
        <v>225</v>
      </c>
      <c r="K21" s="366">
        <f t="shared" si="0"/>
        <v>6</v>
      </c>
      <c r="L21" s="350" t="s">
        <v>21</v>
      </c>
      <c r="M21" s="351">
        <f t="shared" si="1"/>
        <v>0</v>
      </c>
      <c r="N21" s="351">
        <f t="shared" si="2"/>
        <v>0</v>
      </c>
      <c r="O21" s="351">
        <f t="shared" si="3"/>
        <v>0</v>
      </c>
      <c r="P21" s="351">
        <f t="shared" si="4"/>
        <v>1</v>
      </c>
      <c r="Q21" s="352">
        <f t="shared" si="5"/>
        <v>0</v>
      </c>
      <c r="R21" s="352">
        <f t="shared" si="6"/>
        <v>1</v>
      </c>
      <c r="S21" s="352">
        <f t="shared" si="7"/>
        <v>0</v>
      </c>
      <c r="T21" s="352">
        <f t="shared" si="8"/>
        <v>0</v>
      </c>
      <c r="U21" s="366">
        <f t="shared" si="9"/>
        <v>6</v>
      </c>
      <c r="V21" s="353">
        <f t="shared" si="10"/>
        <v>6</v>
      </c>
    </row>
    <row r="22" spans="1:22" s="212" customFormat="1">
      <c r="A22" s="221"/>
      <c r="B22" s="443"/>
      <c r="C22" s="443"/>
      <c r="D22" s="443"/>
      <c r="E22" s="443"/>
      <c r="F22" s="443"/>
      <c r="G22" s="443"/>
      <c r="H22" s="443"/>
      <c r="I22" s="443"/>
      <c r="J22" s="481"/>
      <c r="K22" s="366">
        <f t="shared" si="0"/>
        <v>7</v>
      </c>
      <c r="L22" s="350" t="s">
        <v>196</v>
      </c>
      <c r="M22" s="351">
        <f t="shared" si="1"/>
        <v>0</v>
      </c>
      <c r="N22" s="351">
        <f t="shared" si="2"/>
        <v>0</v>
      </c>
      <c r="O22" s="351">
        <f t="shared" si="3"/>
        <v>0</v>
      </c>
      <c r="P22" s="351">
        <f t="shared" si="4"/>
        <v>2</v>
      </c>
      <c r="Q22" s="352">
        <f t="shared" si="5"/>
        <v>0</v>
      </c>
      <c r="R22" s="352">
        <f t="shared" si="6"/>
        <v>0</v>
      </c>
      <c r="S22" s="352">
        <f t="shared" si="7"/>
        <v>0</v>
      </c>
      <c r="T22" s="352">
        <f t="shared" si="8"/>
        <v>1</v>
      </c>
      <c r="U22" s="366">
        <f t="shared" si="9"/>
        <v>7</v>
      </c>
      <c r="V22" s="353">
        <f t="shared" si="10"/>
        <v>5</v>
      </c>
    </row>
    <row r="23" spans="1:22" s="212" customFormat="1">
      <c r="A23" s="219" t="s">
        <v>223</v>
      </c>
      <c r="B23" s="482" t="s">
        <v>226</v>
      </c>
      <c r="C23" s="481"/>
      <c r="D23" s="481"/>
      <c r="E23" s="481"/>
      <c r="F23" s="481"/>
      <c r="G23" s="481"/>
      <c r="H23" s="481"/>
      <c r="I23" s="481"/>
      <c r="J23" s="481"/>
      <c r="K23" s="366">
        <f t="shared" si="0"/>
        <v>0</v>
      </c>
      <c r="L23" s="350" t="s">
        <v>75</v>
      </c>
      <c r="M23" s="351">
        <f t="shared" si="1"/>
        <v>0</v>
      </c>
      <c r="N23" s="351">
        <f t="shared" si="2"/>
        <v>0</v>
      </c>
      <c r="O23" s="351">
        <f t="shared" si="3"/>
        <v>0</v>
      </c>
      <c r="P23" s="351">
        <f t="shared" si="4"/>
        <v>0</v>
      </c>
      <c r="Q23" s="352">
        <f t="shared" si="5"/>
        <v>0</v>
      </c>
      <c r="R23" s="352">
        <f t="shared" si="6"/>
        <v>0</v>
      </c>
      <c r="S23" s="352">
        <f t="shared" si="7"/>
        <v>0</v>
      </c>
      <c r="T23" s="352">
        <f t="shared" si="8"/>
        <v>0</v>
      </c>
      <c r="U23" s="366">
        <f t="shared" si="9"/>
        <v>0</v>
      </c>
      <c r="V23" s="353">
        <f t="shared" si="10"/>
        <v>16</v>
      </c>
    </row>
    <row r="24" spans="1:22" s="212" customFormat="1">
      <c r="A24" s="211" t="s">
        <v>182</v>
      </c>
      <c r="B24" s="215" t="s">
        <v>215</v>
      </c>
      <c r="C24" s="215" t="s">
        <v>216</v>
      </c>
      <c r="D24" s="215" t="s">
        <v>217</v>
      </c>
      <c r="E24" s="215" t="s">
        <v>217</v>
      </c>
      <c r="F24" s="215" t="s">
        <v>219</v>
      </c>
      <c r="G24" s="215" t="s">
        <v>219</v>
      </c>
      <c r="H24" s="215" t="s">
        <v>219</v>
      </c>
      <c r="I24" s="215" t="s">
        <v>219</v>
      </c>
      <c r="J24" s="481"/>
      <c r="K24" s="366">
        <f t="shared" si="0"/>
        <v>6</v>
      </c>
      <c r="L24" s="350" t="s">
        <v>24</v>
      </c>
      <c r="M24" s="351">
        <f t="shared" si="1"/>
        <v>0</v>
      </c>
      <c r="N24" s="351">
        <f t="shared" si="2"/>
        <v>0</v>
      </c>
      <c r="O24" s="351">
        <f t="shared" si="3"/>
        <v>1</v>
      </c>
      <c r="P24" s="351">
        <f t="shared" si="4"/>
        <v>0</v>
      </c>
      <c r="Q24" s="352">
        <f t="shared" si="5"/>
        <v>0</v>
      </c>
      <c r="R24" s="352">
        <f t="shared" si="6"/>
        <v>0</v>
      </c>
      <c r="S24" s="352">
        <f t="shared" si="7"/>
        <v>0</v>
      </c>
      <c r="T24" s="352">
        <f t="shared" si="8"/>
        <v>1</v>
      </c>
      <c r="U24" s="366">
        <f t="shared" si="9"/>
        <v>6</v>
      </c>
      <c r="V24" s="353">
        <f t="shared" si="10"/>
        <v>6</v>
      </c>
    </row>
    <row r="25" spans="1:22" s="212" customFormat="1">
      <c r="A25" s="211" t="s">
        <v>0</v>
      </c>
      <c r="B25" s="215" t="s">
        <v>789</v>
      </c>
      <c r="C25" s="215" t="s">
        <v>118</v>
      </c>
      <c r="D25" s="215" t="s">
        <v>773</v>
      </c>
      <c r="E25" s="215" t="s">
        <v>325</v>
      </c>
      <c r="F25" s="215" t="s">
        <v>119</v>
      </c>
      <c r="G25" s="215" t="s">
        <v>289</v>
      </c>
      <c r="H25" s="215" t="s">
        <v>290</v>
      </c>
      <c r="I25" s="215" t="s">
        <v>260</v>
      </c>
      <c r="J25" s="481"/>
      <c r="K25" s="366">
        <f t="shared" si="0"/>
        <v>23</v>
      </c>
      <c r="L25" s="350" t="s">
        <v>29</v>
      </c>
      <c r="M25" s="351">
        <f t="shared" si="1"/>
        <v>0</v>
      </c>
      <c r="N25" s="351">
        <f t="shared" si="2"/>
        <v>0</v>
      </c>
      <c r="O25" s="351">
        <f t="shared" si="3"/>
        <v>1</v>
      </c>
      <c r="P25" s="351">
        <f t="shared" si="4"/>
        <v>0</v>
      </c>
      <c r="Q25" s="352">
        <f t="shared" si="5"/>
        <v>2</v>
      </c>
      <c r="R25" s="352">
        <f t="shared" si="6"/>
        <v>0</v>
      </c>
      <c r="S25" s="352">
        <f t="shared" si="7"/>
        <v>2</v>
      </c>
      <c r="T25" s="352">
        <f t="shared" si="8"/>
        <v>4</v>
      </c>
      <c r="U25" s="366">
        <f t="shared" si="9"/>
        <v>23</v>
      </c>
      <c r="V25" s="353">
        <f t="shared" si="10"/>
        <v>3</v>
      </c>
    </row>
    <row r="26" spans="1:22" s="212" customFormat="1">
      <c r="A26" s="211" t="s">
        <v>1</v>
      </c>
      <c r="B26" s="215" t="s">
        <v>29</v>
      </c>
      <c r="C26" s="215" t="s">
        <v>208</v>
      </c>
      <c r="D26" s="215" t="s">
        <v>16</v>
      </c>
      <c r="E26" s="215" t="s">
        <v>17</v>
      </c>
      <c r="F26" s="215" t="s">
        <v>83</v>
      </c>
      <c r="G26" s="215" t="s">
        <v>29</v>
      </c>
      <c r="H26" s="215" t="s">
        <v>29</v>
      </c>
      <c r="I26" s="215" t="s">
        <v>150</v>
      </c>
      <c r="J26" s="481"/>
      <c r="K26" s="366">
        <f t="shared" si="0"/>
        <v>1</v>
      </c>
      <c r="L26" s="350" t="s">
        <v>250</v>
      </c>
      <c r="M26" s="351">
        <f t="shared" si="1"/>
        <v>0</v>
      </c>
      <c r="N26" s="351">
        <f t="shared" si="2"/>
        <v>0</v>
      </c>
      <c r="O26" s="351">
        <f t="shared" si="3"/>
        <v>0</v>
      </c>
      <c r="P26" s="351">
        <f t="shared" si="4"/>
        <v>0</v>
      </c>
      <c r="Q26" s="352">
        <f t="shared" si="5"/>
        <v>0</v>
      </c>
      <c r="R26" s="352">
        <f t="shared" si="6"/>
        <v>0</v>
      </c>
      <c r="S26" s="352">
        <f t="shared" si="7"/>
        <v>0</v>
      </c>
      <c r="T26" s="352">
        <f t="shared" si="8"/>
        <v>1</v>
      </c>
      <c r="U26" s="366">
        <f t="shared" si="9"/>
        <v>1</v>
      </c>
      <c r="V26" s="353">
        <f t="shared" si="10"/>
        <v>14</v>
      </c>
    </row>
    <row r="27" spans="1:22" s="212" customFormat="1">
      <c r="A27" s="221"/>
      <c r="B27" s="443"/>
      <c r="C27" s="443"/>
      <c r="D27" s="443"/>
      <c r="E27" s="443"/>
      <c r="F27" s="443"/>
      <c r="G27" s="443"/>
      <c r="H27" s="443"/>
      <c r="I27" s="443"/>
      <c r="J27" s="481"/>
      <c r="K27" s="366">
        <f t="shared" si="0"/>
        <v>1</v>
      </c>
      <c r="L27" s="350" t="s">
        <v>193</v>
      </c>
      <c r="M27" s="351">
        <f t="shared" si="1"/>
        <v>0</v>
      </c>
      <c r="N27" s="351">
        <f t="shared" si="2"/>
        <v>0</v>
      </c>
      <c r="O27" s="351">
        <f t="shared" si="3"/>
        <v>0</v>
      </c>
      <c r="P27" s="351">
        <f t="shared" si="4"/>
        <v>0</v>
      </c>
      <c r="Q27" s="352">
        <f t="shared" si="5"/>
        <v>0</v>
      </c>
      <c r="R27" s="352">
        <f t="shared" si="6"/>
        <v>0</v>
      </c>
      <c r="S27" s="352">
        <f t="shared" si="7"/>
        <v>0</v>
      </c>
      <c r="T27" s="352">
        <f t="shared" si="8"/>
        <v>1</v>
      </c>
      <c r="U27" s="366">
        <f t="shared" si="9"/>
        <v>1</v>
      </c>
      <c r="V27" s="353">
        <f t="shared" si="10"/>
        <v>14</v>
      </c>
    </row>
    <row r="28" spans="1:22" s="212" customFormat="1">
      <c r="A28" s="219" t="s">
        <v>223</v>
      </c>
      <c r="B28" s="482" t="s">
        <v>621</v>
      </c>
      <c r="C28" s="481"/>
      <c r="D28" s="481"/>
      <c r="E28" s="481"/>
      <c r="F28" s="481"/>
      <c r="G28" s="481"/>
      <c r="H28" s="481"/>
      <c r="I28" s="481"/>
      <c r="J28" s="481"/>
      <c r="K28" s="366">
        <f t="shared" si="0"/>
        <v>0</v>
      </c>
      <c r="L28" s="350" t="s">
        <v>194</v>
      </c>
      <c r="M28" s="351">
        <f t="shared" si="1"/>
        <v>0</v>
      </c>
      <c r="N28" s="351">
        <f t="shared" si="2"/>
        <v>0</v>
      </c>
      <c r="O28" s="351">
        <f t="shared" si="3"/>
        <v>0</v>
      </c>
      <c r="P28" s="351">
        <f t="shared" si="4"/>
        <v>0</v>
      </c>
      <c r="Q28" s="352">
        <f t="shared" si="5"/>
        <v>0</v>
      </c>
      <c r="R28" s="352">
        <f t="shared" si="6"/>
        <v>0</v>
      </c>
      <c r="S28" s="352">
        <f t="shared" si="7"/>
        <v>0</v>
      </c>
      <c r="T28" s="352">
        <f t="shared" si="8"/>
        <v>0</v>
      </c>
      <c r="U28" s="366">
        <f t="shared" si="9"/>
        <v>0</v>
      </c>
      <c r="V28" s="353">
        <f t="shared" si="10"/>
        <v>16</v>
      </c>
    </row>
    <row r="29" spans="1:22" s="212" customFormat="1">
      <c r="A29" s="211" t="s">
        <v>182</v>
      </c>
      <c r="B29" s="215" t="s">
        <v>215</v>
      </c>
      <c r="C29" s="215" t="s">
        <v>216</v>
      </c>
      <c r="D29" s="215" t="s">
        <v>217</v>
      </c>
      <c r="E29" s="215" t="s">
        <v>217</v>
      </c>
      <c r="F29" s="215" t="s">
        <v>219</v>
      </c>
      <c r="G29" s="215" t="s">
        <v>219</v>
      </c>
      <c r="H29" s="215" t="s">
        <v>219</v>
      </c>
      <c r="I29" s="215" t="s">
        <v>219</v>
      </c>
      <c r="J29" s="481"/>
      <c r="K29" s="366">
        <f t="shared" si="0"/>
        <v>4</v>
      </c>
      <c r="L29" s="350" t="s">
        <v>23</v>
      </c>
      <c r="M29" s="351">
        <f t="shared" si="1"/>
        <v>0</v>
      </c>
      <c r="N29" s="351">
        <f t="shared" si="2"/>
        <v>0</v>
      </c>
      <c r="O29" s="351">
        <f t="shared" si="3"/>
        <v>0</v>
      </c>
      <c r="P29" s="351">
        <f t="shared" si="4"/>
        <v>1</v>
      </c>
      <c r="Q29" s="352">
        <f t="shared" si="5"/>
        <v>0</v>
      </c>
      <c r="R29" s="352">
        <f t="shared" si="6"/>
        <v>0</v>
      </c>
      <c r="S29" s="352">
        <f t="shared" si="7"/>
        <v>0</v>
      </c>
      <c r="T29" s="352">
        <f t="shared" si="8"/>
        <v>1</v>
      </c>
      <c r="U29" s="366">
        <f t="shared" si="9"/>
        <v>4</v>
      </c>
      <c r="V29" s="353">
        <f t="shared" si="10"/>
        <v>9</v>
      </c>
    </row>
    <row r="30" spans="1:22" s="212" customFormat="1">
      <c r="A30" s="211" t="s">
        <v>0</v>
      </c>
      <c r="B30" s="215" t="s">
        <v>123</v>
      </c>
      <c r="C30" s="215" t="s">
        <v>780</v>
      </c>
      <c r="D30" s="215" t="s">
        <v>775</v>
      </c>
      <c r="E30" s="215" t="s">
        <v>383</v>
      </c>
      <c r="F30" s="215" t="s">
        <v>299</v>
      </c>
      <c r="G30" s="215" t="s">
        <v>122</v>
      </c>
      <c r="H30" s="215" t="s">
        <v>764</v>
      </c>
      <c r="I30" s="215"/>
      <c r="J30" s="481"/>
      <c r="K30" s="368"/>
      <c r="L30" s="25"/>
      <c r="M30" s="180"/>
      <c r="N30" s="357"/>
      <c r="O30" s="357"/>
      <c r="P30" s="357"/>
      <c r="Q30" s="358"/>
      <c r="R30" s="358"/>
      <c r="S30" s="358"/>
      <c r="T30" s="358"/>
      <c r="U30" s="44"/>
      <c r="V30" s="44"/>
    </row>
    <row r="31" spans="1:22" s="212" customFormat="1">
      <c r="A31" s="211" t="s">
        <v>1</v>
      </c>
      <c r="B31" s="215" t="s">
        <v>83</v>
      </c>
      <c r="C31" s="215" t="s">
        <v>16</v>
      </c>
      <c r="D31" s="215" t="s">
        <v>22</v>
      </c>
      <c r="E31" s="215" t="s">
        <v>16</v>
      </c>
      <c r="F31" s="215" t="s">
        <v>193</v>
      </c>
      <c r="G31" s="215" t="s">
        <v>249</v>
      </c>
      <c r="H31" s="215" t="s">
        <v>29</v>
      </c>
      <c r="I31" s="215"/>
      <c r="J31" s="481"/>
      <c r="K31" s="368"/>
      <c r="L31" s="25"/>
      <c r="M31" s="180"/>
      <c r="N31" s="357"/>
      <c r="O31" s="357"/>
      <c r="P31" s="357"/>
      <c r="Q31" s="358"/>
      <c r="R31" s="358"/>
      <c r="S31" s="358"/>
      <c r="T31" s="358"/>
      <c r="U31" s="44"/>
      <c r="V31" s="44"/>
    </row>
    <row r="32" spans="1:22" s="212" customFormat="1">
      <c r="A32" s="221"/>
      <c r="B32" s="443"/>
      <c r="C32" s="443"/>
      <c r="D32" s="443"/>
      <c r="E32" s="443"/>
      <c r="F32" s="443"/>
      <c r="G32" s="443"/>
      <c r="H32" s="443"/>
      <c r="I32" s="443"/>
      <c r="J32" s="481"/>
      <c r="L32" s="25"/>
      <c r="M32" s="344"/>
      <c r="N32" s="347"/>
      <c r="O32" s="347"/>
      <c r="P32" s="347"/>
      <c r="Q32" s="347"/>
      <c r="R32" s="347"/>
      <c r="S32" s="347"/>
      <c r="T32" s="347"/>
    </row>
    <row r="33" spans="1:20" s="212" customFormat="1">
      <c r="A33" s="221"/>
      <c r="B33" s="443"/>
      <c r="C33" s="443"/>
      <c r="D33" s="443"/>
      <c r="E33" s="443"/>
      <c r="F33" s="443"/>
      <c r="G33" s="443"/>
      <c r="H33" s="443"/>
      <c r="I33" s="443"/>
      <c r="J33" s="481"/>
      <c r="L33" s="25"/>
      <c r="M33" s="344"/>
      <c r="N33" s="347"/>
      <c r="O33" s="347"/>
      <c r="P33" s="347"/>
      <c r="Q33" s="347"/>
      <c r="R33" s="347"/>
      <c r="S33" s="347"/>
      <c r="T33" s="347"/>
    </row>
    <row r="34" spans="1:20" s="212" customFormat="1">
      <c r="A34" s="219" t="s">
        <v>223</v>
      </c>
      <c r="B34" s="482" t="s">
        <v>622</v>
      </c>
      <c r="C34" s="481"/>
      <c r="D34" s="481"/>
      <c r="E34" s="481"/>
      <c r="F34" s="481"/>
      <c r="G34" s="481"/>
      <c r="H34" s="481"/>
      <c r="I34" s="481"/>
      <c r="J34" s="481"/>
      <c r="L34" s="25"/>
      <c r="M34" s="344"/>
      <c r="N34" s="347"/>
      <c r="O34" s="347"/>
      <c r="P34" s="347"/>
      <c r="Q34" s="347"/>
      <c r="R34" s="347"/>
      <c r="S34" s="347"/>
      <c r="T34" s="347"/>
    </row>
    <row r="35" spans="1:20" s="212" customFormat="1">
      <c r="A35" s="211" t="s">
        <v>182</v>
      </c>
      <c r="B35" s="215" t="s">
        <v>215</v>
      </c>
      <c r="C35" s="215" t="s">
        <v>216</v>
      </c>
      <c r="D35" s="215" t="s">
        <v>217</v>
      </c>
      <c r="E35" s="215" t="s">
        <v>217</v>
      </c>
      <c r="F35" s="215" t="s">
        <v>219</v>
      </c>
      <c r="G35" s="215" t="s">
        <v>219</v>
      </c>
      <c r="H35" s="215" t="s">
        <v>219</v>
      </c>
      <c r="I35" s="215" t="s">
        <v>219</v>
      </c>
      <c r="J35" s="481"/>
      <c r="L35" s="25"/>
      <c r="M35" s="344"/>
      <c r="N35" s="347"/>
      <c r="O35" s="347"/>
      <c r="P35" s="347"/>
      <c r="Q35" s="347"/>
      <c r="R35" s="347"/>
      <c r="S35" s="347"/>
      <c r="T35" s="347"/>
    </row>
    <row r="36" spans="1:20" s="212" customFormat="1">
      <c r="A36" s="211" t="s">
        <v>0</v>
      </c>
      <c r="B36" s="215" t="s">
        <v>790</v>
      </c>
      <c r="C36" s="215" t="s">
        <v>791</v>
      </c>
      <c r="D36" s="215" t="s">
        <v>125</v>
      </c>
      <c r="E36" s="215" t="s">
        <v>326</v>
      </c>
      <c r="F36" s="215"/>
      <c r="G36" s="215"/>
      <c r="H36" s="215"/>
      <c r="I36" s="215"/>
      <c r="J36" s="481"/>
      <c r="L36" s="25"/>
      <c r="M36" s="344"/>
      <c r="N36" s="347"/>
      <c r="O36" s="347"/>
      <c r="P36" s="347"/>
      <c r="Q36" s="347"/>
      <c r="R36" s="347"/>
      <c r="S36" s="347"/>
      <c r="T36" s="347"/>
    </row>
    <row r="37" spans="1:20" s="212" customFormat="1">
      <c r="A37" s="211" t="s">
        <v>1</v>
      </c>
      <c r="B37" s="215" t="s">
        <v>29</v>
      </c>
      <c r="C37" s="215" t="s">
        <v>21</v>
      </c>
      <c r="D37" s="215" t="s">
        <v>16</v>
      </c>
      <c r="E37" s="215" t="s">
        <v>17</v>
      </c>
      <c r="F37" s="215"/>
      <c r="G37" s="215"/>
      <c r="H37" s="215"/>
      <c r="I37" s="215"/>
      <c r="J37" s="481"/>
      <c r="L37" s="25"/>
      <c r="M37" s="344"/>
      <c r="N37" s="347"/>
      <c r="O37" s="347"/>
      <c r="P37" s="347"/>
      <c r="Q37" s="347"/>
      <c r="R37" s="347"/>
      <c r="S37" s="347"/>
      <c r="T37" s="347"/>
    </row>
    <row r="38" spans="1:20" s="212" customFormat="1">
      <c r="A38" s="221"/>
      <c r="B38" s="443"/>
      <c r="C38" s="443"/>
      <c r="D38" s="443"/>
      <c r="E38" s="443"/>
      <c r="F38" s="443"/>
      <c r="G38" s="443"/>
      <c r="H38" s="443"/>
      <c r="I38" s="443"/>
      <c r="J38" s="481"/>
      <c r="L38" s="25"/>
      <c r="M38" s="344"/>
      <c r="N38" s="347"/>
      <c r="O38" s="347"/>
      <c r="P38" s="347"/>
      <c r="Q38" s="347"/>
      <c r="R38" s="347"/>
      <c r="S38" s="347"/>
      <c r="T38" s="347"/>
    </row>
    <row r="39" spans="1:20" s="212" customFormat="1">
      <c r="A39" s="221"/>
      <c r="B39" s="443"/>
      <c r="C39" s="443"/>
      <c r="D39" s="443"/>
      <c r="E39" s="443"/>
      <c r="F39" s="443"/>
      <c r="G39" s="443"/>
      <c r="H39" s="443"/>
      <c r="I39" s="443"/>
      <c r="J39" s="481"/>
      <c r="L39" s="25"/>
      <c r="M39" s="344"/>
      <c r="N39" s="347"/>
      <c r="O39" s="347"/>
      <c r="P39" s="347"/>
      <c r="Q39" s="347"/>
      <c r="R39" s="347"/>
      <c r="S39" s="347"/>
      <c r="T39" s="347"/>
    </row>
    <row r="40" spans="1:20" s="127" customFormat="1" ht="15" customHeight="1">
      <c r="A40" s="219" t="s">
        <v>227</v>
      </c>
      <c r="I40" s="444"/>
      <c r="M40" s="348"/>
      <c r="N40" s="348"/>
      <c r="O40" s="348"/>
      <c r="P40" s="348"/>
      <c r="Q40" s="348"/>
      <c r="R40" s="348"/>
      <c r="S40" s="348"/>
      <c r="T40" s="348"/>
    </row>
    <row r="41" spans="1:20" s="127" customFormat="1" ht="15" customHeight="1">
      <c r="A41" s="214" t="s">
        <v>182</v>
      </c>
      <c r="B41" s="215" t="s">
        <v>215</v>
      </c>
      <c r="C41" s="59" t="s">
        <v>216</v>
      </c>
      <c r="D41" s="215" t="s">
        <v>217</v>
      </c>
      <c r="E41" s="215" t="s">
        <v>218</v>
      </c>
      <c r="F41" s="215" t="s">
        <v>219</v>
      </c>
      <c r="G41" s="215" t="s">
        <v>220</v>
      </c>
      <c r="H41" s="215" t="s">
        <v>221</v>
      </c>
      <c r="I41" s="215" t="s">
        <v>222</v>
      </c>
      <c r="J41" s="225"/>
      <c r="K41" s="240"/>
      <c r="M41" s="348"/>
      <c r="N41" s="348"/>
      <c r="O41" s="348"/>
      <c r="P41" s="348"/>
      <c r="Q41" s="348"/>
      <c r="R41" s="348"/>
      <c r="S41" s="348"/>
      <c r="T41" s="348"/>
    </row>
    <row r="42" spans="1:20" s="127" customFormat="1" ht="15" customHeight="1">
      <c r="A42" s="214" t="s">
        <v>1</v>
      </c>
      <c r="B42" s="215" t="s">
        <v>16</v>
      </c>
      <c r="C42" s="215" t="s">
        <v>83</v>
      </c>
      <c r="D42" s="215" t="s">
        <v>24</v>
      </c>
      <c r="E42" s="215" t="s">
        <v>27</v>
      </c>
      <c r="F42" s="215" t="s">
        <v>17</v>
      </c>
      <c r="G42" s="215" t="s">
        <v>196</v>
      </c>
      <c r="H42" s="215"/>
      <c r="I42" s="215"/>
      <c r="J42" s="225"/>
      <c r="K42" s="356"/>
      <c r="M42" s="348"/>
      <c r="N42" s="348"/>
      <c r="O42" s="348"/>
      <c r="P42" s="348"/>
      <c r="Q42" s="348"/>
      <c r="R42" s="348"/>
      <c r="S42" s="348"/>
      <c r="T42" s="348"/>
    </row>
    <row r="43" spans="1:20" s="127" customFormat="1" ht="15" customHeight="1">
      <c r="A43" s="216" t="s">
        <v>183</v>
      </c>
      <c r="B43" s="423" t="s">
        <v>724</v>
      </c>
      <c r="C43" s="424" t="s">
        <v>745</v>
      </c>
      <c r="D43" s="424" t="s">
        <v>743</v>
      </c>
      <c r="E43" s="424" t="s">
        <v>746</v>
      </c>
      <c r="F43" s="215" t="s">
        <v>734</v>
      </c>
      <c r="G43" s="215" t="s">
        <v>730</v>
      </c>
      <c r="H43" s="424"/>
      <c r="I43" s="424"/>
      <c r="J43" s="225"/>
      <c r="K43" s="355"/>
      <c r="M43" s="348"/>
      <c r="N43" s="348"/>
      <c r="O43" s="348"/>
      <c r="P43" s="348"/>
      <c r="Q43" s="348"/>
      <c r="R43" s="348"/>
      <c r="S43" s="348"/>
      <c r="T43" s="348"/>
    </row>
    <row r="44" spans="1:20" s="127" customFormat="1" ht="15" customHeight="1">
      <c r="A44" s="221"/>
      <c r="B44" s="226"/>
      <c r="C44" s="227"/>
      <c r="D44" s="227"/>
      <c r="E44" s="227"/>
      <c r="F44" s="227"/>
      <c r="G44" s="227"/>
      <c r="H44" s="227"/>
      <c r="I44" s="227"/>
      <c r="M44" s="348"/>
      <c r="N44" s="348"/>
      <c r="O44" s="348"/>
      <c r="P44" s="348"/>
      <c r="Q44" s="348"/>
      <c r="R44" s="348"/>
      <c r="S44" s="348"/>
      <c r="T44" s="348"/>
    </row>
    <row r="45" spans="1:20" s="212" customFormat="1">
      <c r="A45" s="219" t="s">
        <v>228</v>
      </c>
      <c r="B45" s="127"/>
      <c r="C45" s="127"/>
      <c r="D45" s="127"/>
      <c r="E45" s="127"/>
      <c r="F45" s="127"/>
      <c r="G45" s="127"/>
      <c r="H45" s="127"/>
      <c r="I45" s="127"/>
      <c r="J45" s="481"/>
      <c r="L45" s="25"/>
      <c r="M45" s="344"/>
      <c r="N45" s="347"/>
      <c r="O45" s="347"/>
      <c r="P45" s="347"/>
      <c r="Q45" s="347"/>
      <c r="R45" s="347"/>
      <c r="S45" s="347"/>
      <c r="T45" s="347"/>
    </row>
    <row r="46" spans="1:20" s="212" customFormat="1">
      <c r="A46" s="214" t="s">
        <v>182</v>
      </c>
      <c r="B46" s="215" t="s">
        <v>215</v>
      </c>
      <c r="C46" s="59" t="s">
        <v>216</v>
      </c>
      <c r="D46" s="215" t="s">
        <v>217</v>
      </c>
      <c r="E46" s="215" t="s">
        <v>218</v>
      </c>
      <c r="F46" s="215" t="s">
        <v>219</v>
      </c>
      <c r="G46" s="215" t="s">
        <v>219</v>
      </c>
      <c r="H46" s="215" t="s">
        <v>219</v>
      </c>
      <c r="I46" s="215" t="s">
        <v>219</v>
      </c>
      <c r="J46" s="481" t="s">
        <v>212</v>
      </c>
      <c r="L46" s="25"/>
      <c r="M46" s="344"/>
      <c r="N46" s="349"/>
      <c r="O46" s="349"/>
      <c r="P46" s="349"/>
      <c r="Q46" s="349"/>
      <c r="R46" s="349"/>
      <c r="S46" s="349"/>
      <c r="T46" s="347"/>
    </row>
    <row r="47" spans="1:20" s="212" customFormat="1">
      <c r="A47" s="214" t="s">
        <v>1</v>
      </c>
      <c r="B47" s="215" t="s">
        <v>16</v>
      </c>
      <c r="C47" s="215" t="s">
        <v>83</v>
      </c>
      <c r="D47" s="215" t="s">
        <v>29</v>
      </c>
      <c r="E47" s="215" t="s">
        <v>17</v>
      </c>
      <c r="F47" s="215" t="s">
        <v>23</v>
      </c>
      <c r="G47" s="215" t="s">
        <v>21</v>
      </c>
      <c r="H47" s="215" t="s">
        <v>196</v>
      </c>
      <c r="I47" s="215"/>
      <c r="J47" s="481"/>
      <c r="L47" s="25"/>
      <c r="M47" s="344"/>
      <c r="N47" s="347"/>
      <c r="O47" s="347"/>
      <c r="P47" s="347"/>
      <c r="Q47" s="347"/>
      <c r="R47" s="347"/>
      <c r="S47" s="347"/>
      <c r="T47" s="347"/>
    </row>
    <row r="48" spans="1:20" s="212" customFormat="1">
      <c r="A48" s="221"/>
      <c r="B48" s="443"/>
      <c r="C48" s="443"/>
      <c r="D48" s="443"/>
      <c r="E48" s="443"/>
      <c r="F48" s="443"/>
      <c r="G48" s="443"/>
      <c r="H48" s="443"/>
      <c r="I48" s="443"/>
      <c r="J48" s="481"/>
      <c r="L48" s="25"/>
      <c r="M48" s="344"/>
      <c r="N48" s="347"/>
      <c r="O48" s="347"/>
      <c r="P48" s="347"/>
      <c r="Q48" s="347"/>
      <c r="R48" s="347"/>
      <c r="S48" s="347"/>
      <c r="T48" s="347"/>
    </row>
    <row r="49" spans="1:20" s="212" customFormat="1">
      <c r="A49" s="221"/>
      <c r="B49" s="56"/>
      <c r="C49" s="56"/>
      <c r="E49" s="56"/>
      <c r="L49" s="25"/>
      <c r="M49" s="344"/>
      <c r="N49" s="347"/>
      <c r="O49" s="347"/>
      <c r="P49" s="347"/>
      <c r="Q49" s="347"/>
      <c r="R49" s="347"/>
      <c r="S49" s="347"/>
      <c r="T49" s="347"/>
    </row>
    <row r="50" spans="1:20" s="127" customFormat="1" ht="15" customHeight="1">
      <c r="B50" s="99"/>
      <c r="C50" s="99"/>
      <c r="D50" s="99"/>
      <c r="E50" s="99"/>
      <c r="J50" s="127" t="s">
        <v>212</v>
      </c>
      <c r="M50" s="348"/>
      <c r="N50" s="348"/>
      <c r="O50" s="348"/>
      <c r="P50" s="348"/>
      <c r="Q50" s="348"/>
      <c r="R50" s="348"/>
      <c r="S50" s="348"/>
      <c r="T50" s="348"/>
    </row>
    <row r="51" spans="1:20" s="212" customFormat="1">
      <c r="A51" s="221"/>
      <c r="B51" s="99"/>
      <c r="C51" s="99"/>
      <c r="D51" s="99"/>
      <c r="E51" s="99"/>
      <c r="F51" s="99"/>
      <c r="G51" s="570" t="s">
        <v>857</v>
      </c>
      <c r="H51" s="99"/>
      <c r="I51" s="99"/>
      <c r="L51" s="25"/>
      <c r="M51" s="344"/>
      <c r="N51" s="347"/>
      <c r="O51" s="347"/>
      <c r="P51" s="347"/>
      <c r="Q51" s="347"/>
      <c r="R51" s="347"/>
      <c r="S51" s="347"/>
      <c r="T51" s="347"/>
    </row>
    <row r="52" spans="1:20" s="127" customFormat="1" ht="15" customHeight="1">
      <c r="A52" s="98"/>
      <c r="G52" s="353" t="s">
        <v>858</v>
      </c>
      <c r="H52" s="675" t="s">
        <v>828</v>
      </c>
      <c r="I52" s="675"/>
      <c r="J52" s="127" t="s">
        <v>212</v>
      </c>
      <c r="M52" s="348"/>
      <c r="N52" s="348"/>
      <c r="O52" s="348"/>
      <c r="P52" s="348"/>
      <c r="Q52" s="348"/>
      <c r="R52" s="348"/>
      <c r="S52" s="348"/>
      <c r="T52" s="348"/>
    </row>
    <row r="53" spans="1:20">
      <c r="A53" s="50" t="s">
        <v>181</v>
      </c>
      <c r="B53" s="50" t="s">
        <v>195</v>
      </c>
      <c r="C53" s="50" t="s">
        <v>229</v>
      </c>
      <c r="D53" s="50" t="s">
        <v>230</v>
      </c>
      <c r="E53" s="50" t="s">
        <v>231</v>
      </c>
      <c r="G53" s="353" t="s">
        <v>859</v>
      </c>
      <c r="H53" s="676" t="s">
        <v>829</v>
      </c>
      <c r="I53" s="676"/>
      <c r="J53" s="201" t="s">
        <v>212</v>
      </c>
      <c r="N53" s="347"/>
      <c r="P53" s="347"/>
      <c r="R53" s="347"/>
    </row>
    <row r="54" spans="1:20">
      <c r="A54" s="50" t="s">
        <v>15</v>
      </c>
      <c r="B54" s="50" t="s">
        <v>232</v>
      </c>
      <c r="C54" s="50" t="s">
        <v>233</v>
      </c>
      <c r="D54" s="50" t="s">
        <v>234</v>
      </c>
      <c r="E54" s="50" t="s">
        <v>235</v>
      </c>
      <c r="G54" s="353" t="s">
        <v>860</v>
      </c>
      <c r="H54" s="676" t="s">
        <v>862</v>
      </c>
      <c r="I54" s="676"/>
      <c r="N54" s="347"/>
      <c r="P54" s="347"/>
      <c r="R54" s="347"/>
    </row>
    <row r="55" spans="1:20">
      <c r="A55" s="228" t="s">
        <v>77</v>
      </c>
      <c r="B55" s="228" t="s">
        <v>234</v>
      </c>
      <c r="C55" s="228" t="s">
        <v>235</v>
      </c>
      <c r="D55" s="228" t="s">
        <v>236</v>
      </c>
      <c r="E55" s="228" t="s">
        <v>237</v>
      </c>
      <c r="G55" s="353" t="s">
        <v>861</v>
      </c>
      <c r="H55" s="353" t="s">
        <v>863</v>
      </c>
      <c r="I55" s="353"/>
      <c r="N55" s="347"/>
      <c r="P55" s="347"/>
      <c r="R55" s="347"/>
    </row>
    <row r="56" spans="1:20">
      <c r="A56" s="201" t="s">
        <v>238</v>
      </c>
    </row>
    <row r="57" spans="1:20">
      <c r="A57" s="354" t="s">
        <v>707</v>
      </c>
      <c r="B57" s="670" t="str">
        <f>VLOOKUP(D57,$K$6:$V$29,2,)</f>
        <v>拓大紅陵</v>
      </c>
      <c r="C57" s="671"/>
      <c r="D57" s="360">
        <f>LARGE($U$6:$U$29,1)</f>
        <v>69</v>
      </c>
      <c r="F57" s="229"/>
      <c r="G57" s="44"/>
      <c r="H57" s="230"/>
      <c r="I57" s="229"/>
    </row>
    <row r="58" spans="1:20">
      <c r="A58" s="354" t="s">
        <v>229</v>
      </c>
      <c r="B58" s="670" t="str">
        <f t="shared" ref="B58:B59" si="11">VLOOKUP(D58,$K$6:$V$29,2,)</f>
        <v>秀明八千代</v>
      </c>
      <c r="C58" s="671"/>
      <c r="D58" s="360">
        <f>LARGE($U$6:$U$29,2)</f>
        <v>39</v>
      </c>
      <c r="E58" s="231"/>
      <c r="F58" s="229"/>
      <c r="G58" s="44"/>
      <c r="H58" s="230"/>
      <c r="I58" s="229"/>
    </row>
    <row r="59" spans="1:20">
      <c r="A59" s="354" t="s">
        <v>708</v>
      </c>
      <c r="B59" s="670" t="str">
        <f t="shared" si="11"/>
        <v>日体大柏</v>
      </c>
      <c r="C59" s="671"/>
      <c r="D59" s="360">
        <f>LARGE($U$6:$U$29,3)</f>
        <v>23</v>
      </c>
      <c r="E59" s="231"/>
      <c r="F59" s="229"/>
      <c r="G59" s="44"/>
      <c r="H59" s="230"/>
      <c r="I59" s="229"/>
    </row>
  </sheetData>
  <mergeCells count="9">
    <mergeCell ref="B59:C59"/>
    <mergeCell ref="A1:I1"/>
    <mergeCell ref="A2:I2"/>
    <mergeCell ref="A3:I3"/>
    <mergeCell ref="B57:C57"/>
    <mergeCell ref="B58:C58"/>
    <mergeCell ref="H52:I52"/>
    <mergeCell ref="H53:I53"/>
    <mergeCell ref="H54:I54"/>
  </mergeCells>
  <phoneticPr fontId="3"/>
  <conditionalFormatting sqref="B10:I10">
    <cfRule type="cellIs" dxfId="20" priority="12" stopIfTrue="1" operator="equal">
      <formula>0</formula>
    </cfRule>
  </conditionalFormatting>
  <conditionalFormatting sqref="B43:D43 H43:I43">
    <cfRule type="cellIs" dxfId="19" priority="11" stopIfTrue="1" operator="equal">
      <formula>0</formula>
    </cfRule>
  </conditionalFormatting>
  <conditionalFormatting sqref="B10:D10 F10:I10">
    <cfRule type="cellIs" dxfId="18" priority="10" stopIfTrue="1" operator="equal">
      <formula>0</formula>
    </cfRule>
  </conditionalFormatting>
  <conditionalFormatting sqref="B43:D43 H43:I43">
    <cfRule type="cellIs" dxfId="17" priority="9" stopIfTrue="1" operator="equal">
      <formula>0</formula>
    </cfRule>
  </conditionalFormatting>
  <conditionalFormatting sqref="E10">
    <cfRule type="cellIs" dxfId="16" priority="8" stopIfTrue="1" operator="equal">
      <formula>0</formula>
    </cfRule>
  </conditionalFormatting>
  <conditionalFormatting sqref="I40">
    <cfRule type="cellIs" dxfId="15" priority="7" stopIfTrue="1" operator="equal">
      <formula>0</formula>
    </cfRule>
  </conditionalFormatting>
  <conditionalFormatting sqref="I40">
    <cfRule type="cellIs" dxfId="14" priority="6" stopIfTrue="1" operator="equal">
      <formula>0</formula>
    </cfRule>
  </conditionalFormatting>
  <conditionalFormatting sqref="E10">
    <cfRule type="cellIs" dxfId="13" priority="5" stopIfTrue="1" operator="equal">
      <formula>0</formula>
    </cfRule>
  </conditionalFormatting>
  <conditionalFormatting sqref="B44:I44">
    <cfRule type="cellIs" dxfId="12" priority="4" stopIfTrue="1" operator="equal">
      <formula>0</formula>
    </cfRule>
  </conditionalFormatting>
  <conditionalFormatting sqref="B44:I44">
    <cfRule type="cellIs" dxfId="11" priority="3" stopIfTrue="1" operator="equal">
      <formula>0</formula>
    </cfRule>
  </conditionalFormatting>
  <conditionalFormatting sqref="E10">
    <cfRule type="cellIs" dxfId="10" priority="2" stopIfTrue="1" operator="equal">
      <formula>0</formula>
    </cfRule>
  </conditionalFormatting>
  <conditionalFormatting sqref="V6:V29">
    <cfRule type="cellIs" dxfId="9" priority="1" operator="lessThan">
      <formula>4</formula>
    </cfRule>
  </conditionalFormatting>
  <dataValidations count="1">
    <dataValidation imeMode="hiragana" allowBlank="1" showInputMessage="1" showErrorMessage="1" sqref="E43:G43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BreakPreview" topLeftCell="A4" zoomScaleNormal="100" zoomScaleSheetLayoutView="100" workbookViewId="0">
      <selection activeCell="D85" sqref="D85"/>
    </sheetView>
  </sheetViews>
  <sheetFormatPr defaultRowHeight="13.5"/>
  <cols>
    <col min="1" max="2" width="8.75" customWidth="1"/>
    <col min="3" max="3" width="3.625" customWidth="1"/>
    <col min="4" max="8" width="18" customWidth="1"/>
  </cols>
  <sheetData>
    <row r="1" spans="1:8" ht="17.25" hidden="1">
      <c r="D1" s="46"/>
      <c r="E1" s="46"/>
      <c r="F1" s="48"/>
      <c r="G1" s="48"/>
    </row>
    <row r="2" spans="1:8" ht="17.25" hidden="1">
      <c r="D2" s="46"/>
      <c r="E2" s="46"/>
      <c r="F2" s="48"/>
      <c r="G2" s="48"/>
    </row>
    <row r="3" spans="1:8" ht="17.25" hidden="1">
      <c r="D3" s="46"/>
      <c r="E3" s="46"/>
      <c r="F3" s="48"/>
      <c r="G3" s="48"/>
    </row>
    <row r="4" spans="1:8" s="4" customFormat="1" ht="21" customHeight="1">
      <c r="A4" s="578" t="s">
        <v>69</v>
      </c>
      <c r="B4" s="578"/>
      <c r="C4" s="578"/>
      <c r="D4" s="578"/>
      <c r="E4" s="578"/>
      <c r="F4" s="578"/>
      <c r="G4" s="578"/>
    </row>
    <row r="5" spans="1:8" s="4" customFormat="1" ht="7.5" customHeight="1">
      <c r="A5" s="47"/>
      <c r="B5" s="47"/>
      <c r="C5" s="47"/>
      <c r="D5" s="49"/>
      <c r="E5" s="49"/>
      <c r="F5" s="49"/>
      <c r="G5" s="49"/>
    </row>
    <row r="6" spans="1:8" s="4" customFormat="1" ht="12.75" customHeight="1">
      <c r="A6" s="576" t="s">
        <v>68</v>
      </c>
      <c r="B6" s="576"/>
      <c r="C6" s="16"/>
      <c r="D6" s="49" t="s">
        <v>67</v>
      </c>
      <c r="E6" s="29" t="s">
        <v>66</v>
      </c>
      <c r="G6" s="49"/>
    </row>
    <row r="7" spans="1:8" s="4" customFormat="1" ht="12.75" customHeight="1">
      <c r="C7" s="47"/>
      <c r="D7" s="32" t="s">
        <v>65</v>
      </c>
      <c r="E7" s="29" t="s">
        <v>64</v>
      </c>
      <c r="G7" s="49"/>
    </row>
    <row r="8" spans="1:8" s="4" customFormat="1" ht="8.25" customHeight="1">
      <c r="A8" s="16"/>
      <c r="B8" s="16"/>
      <c r="C8" s="16"/>
      <c r="D8" s="49"/>
      <c r="E8" s="49"/>
      <c r="F8" s="49"/>
      <c r="G8" s="49"/>
    </row>
    <row r="9" spans="1:8" s="4" customFormat="1" ht="12.75" customHeight="1">
      <c r="A9" s="576" t="s">
        <v>63</v>
      </c>
      <c r="B9" s="576"/>
      <c r="C9" s="16"/>
      <c r="D9" s="49" t="s">
        <v>62</v>
      </c>
      <c r="E9" s="49"/>
      <c r="F9" s="49"/>
      <c r="G9" s="49"/>
    </row>
    <row r="10" spans="1:8" s="4" customFormat="1" ht="12.75" customHeight="1">
      <c r="C10" s="47"/>
      <c r="D10" s="29" t="s">
        <v>137</v>
      </c>
      <c r="E10" s="49"/>
      <c r="F10" s="52"/>
      <c r="G10" s="49"/>
    </row>
    <row r="11" spans="1:8" s="4" customFormat="1" ht="12.75" customHeight="1">
      <c r="A11" s="16"/>
      <c r="B11" s="16"/>
      <c r="C11" s="16"/>
      <c r="D11" s="29" t="s">
        <v>138</v>
      </c>
      <c r="E11" s="49"/>
      <c r="F11" s="49"/>
      <c r="G11" s="49"/>
    </row>
    <row r="12" spans="1:8" s="4" customFormat="1" ht="8.25" customHeight="1">
      <c r="A12" s="16"/>
      <c r="B12" s="16"/>
      <c r="C12" s="16"/>
      <c r="D12" s="49"/>
      <c r="E12" s="49"/>
      <c r="F12" s="49"/>
      <c r="G12" s="49"/>
    </row>
    <row r="13" spans="1:8" s="4" customFormat="1" ht="12.75" customHeight="1">
      <c r="A13" s="576" t="s">
        <v>61</v>
      </c>
      <c r="B13" s="576"/>
      <c r="C13" s="16"/>
      <c r="D13" s="49" t="s">
        <v>60</v>
      </c>
      <c r="E13" s="49" t="s">
        <v>55</v>
      </c>
      <c r="F13" s="49" t="s">
        <v>59</v>
      </c>
      <c r="G13" s="49"/>
    </row>
    <row r="14" spans="1:8" s="4" customFormat="1" ht="12.75" customHeight="1">
      <c r="C14" s="47"/>
      <c r="D14" s="49" t="s">
        <v>58</v>
      </c>
      <c r="E14" s="49" t="s">
        <v>139</v>
      </c>
      <c r="F14" s="3" t="s">
        <v>141</v>
      </c>
      <c r="G14" s="49"/>
      <c r="H14" s="22"/>
    </row>
    <row r="15" spans="1:8" s="4" customFormat="1" ht="12.75" customHeight="1">
      <c r="A15" s="576"/>
      <c r="B15" s="576"/>
      <c r="C15" s="47"/>
      <c r="D15" s="29" t="s">
        <v>57</v>
      </c>
      <c r="E15" s="29" t="s">
        <v>140</v>
      </c>
      <c r="F15" s="29" t="s">
        <v>142</v>
      </c>
      <c r="G15" s="49"/>
    </row>
    <row r="16" spans="1:8" s="4" customFormat="1" ht="8.25" customHeight="1">
      <c r="A16" s="47"/>
      <c r="B16" s="47"/>
      <c r="C16" s="47"/>
      <c r="D16" s="49"/>
      <c r="E16" s="49"/>
      <c r="F16" s="49"/>
      <c r="G16" s="49"/>
    </row>
    <row r="17" spans="1:7" s="4" customFormat="1" ht="12.75" customHeight="1">
      <c r="A17" s="16"/>
      <c r="B17" s="16"/>
      <c r="C17" s="16"/>
      <c r="D17" s="49" t="s">
        <v>56</v>
      </c>
      <c r="E17" s="49" t="s">
        <v>55</v>
      </c>
      <c r="F17" s="3" t="s">
        <v>54</v>
      </c>
    </row>
    <row r="18" spans="1:7" s="4" customFormat="1" ht="12.75" customHeight="1">
      <c r="A18" s="16"/>
      <c r="B18" s="16"/>
      <c r="C18" s="16"/>
      <c r="D18" s="29" t="s">
        <v>143</v>
      </c>
      <c r="E18" s="49" t="s">
        <v>145</v>
      </c>
      <c r="F18" s="49" t="s">
        <v>147</v>
      </c>
    </row>
    <row r="19" spans="1:7" s="4" customFormat="1" ht="12.75" customHeight="1">
      <c r="A19" s="16"/>
      <c r="B19" s="16"/>
      <c r="C19" s="16"/>
      <c r="D19" s="29" t="s">
        <v>144</v>
      </c>
      <c r="E19" s="29" t="s">
        <v>146</v>
      </c>
      <c r="F19" s="11" t="s">
        <v>148</v>
      </c>
    </row>
    <row r="20" spans="1:7" s="4" customFormat="1" ht="8.25" customHeight="1">
      <c r="A20" s="16"/>
      <c r="B20" s="16"/>
      <c r="C20" s="16"/>
      <c r="D20" s="29"/>
      <c r="E20" s="29"/>
    </row>
    <row r="21" spans="1:7" s="4" customFormat="1" ht="8.25" customHeight="1">
      <c r="A21" s="16"/>
      <c r="B21" s="16"/>
      <c r="C21" s="16"/>
      <c r="D21" s="49"/>
      <c r="E21" s="49"/>
      <c r="F21" s="49"/>
      <c r="G21" s="49"/>
    </row>
    <row r="22" spans="1:7" s="4" customFormat="1" ht="12.75" customHeight="1">
      <c r="A22" s="576" t="s">
        <v>53</v>
      </c>
      <c r="B22" s="576"/>
      <c r="C22" s="16"/>
      <c r="D22" s="49" t="s">
        <v>52</v>
      </c>
      <c r="E22" s="49"/>
      <c r="F22" s="49"/>
      <c r="G22" s="49"/>
    </row>
    <row r="23" spans="1:7" s="4" customFormat="1" ht="12.75" customHeight="1">
      <c r="C23" s="47"/>
      <c r="D23" s="3" t="s">
        <v>51</v>
      </c>
      <c r="E23" s="49"/>
      <c r="F23" s="49"/>
      <c r="G23" s="49"/>
    </row>
    <row r="24" spans="1:7" s="4" customFormat="1" ht="8.25" customHeight="1">
      <c r="A24" s="16"/>
      <c r="B24" s="16"/>
      <c r="C24" s="16"/>
      <c r="D24" s="49"/>
      <c r="E24" s="49"/>
      <c r="F24" s="49"/>
      <c r="G24" s="49"/>
    </row>
    <row r="25" spans="1:7" s="4" customFormat="1" ht="12.75" customHeight="1">
      <c r="A25" s="576" t="s">
        <v>50</v>
      </c>
      <c r="B25" s="576"/>
      <c r="C25" s="16"/>
      <c r="D25" s="49" t="s">
        <v>49</v>
      </c>
      <c r="E25" s="49" t="s">
        <v>48</v>
      </c>
      <c r="F25" s="49" t="s">
        <v>47</v>
      </c>
    </row>
    <row r="26" spans="1:7" s="4" customFormat="1" ht="12.75" customHeight="1">
      <c r="C26" s="47"/>
      <c r="D26" s="3" t="s">
        <v>46</v>
      </c>
      <c r="E26" s="49" t="s">
        <v>45</v>
      </c>
      <c r="F26" s="90" t="s">
        <v>155</v>
      </c>
    </row>
    <row r="27" spans="1:7" s="4" customFormat="1" ht="8.25" customHeight="1">
      <c r="A27" s="16"/>
      <c r="B27" s="16"/>
      <c r="C27" s="16"/>
      <c r="D27" s="16"/>
      <c r="E27" s="16"/>
      <c r="F27" s="16"/>
      <c r="G27" s="16"/>
    </row>
    <row r="28" spans="1:7" s="4" customFormat="1" ht="12.75" customHeight="1">
      <c r="A28" s="576" t="s">
        <v>44</v>
      </c>
      <c r="B28" s="576"/>
      <c r="C28" s="47"/>
      <c r="D28" s="577" t="s">
        <v>42</v>
      </c>
      <c r="E28" s="577"/>
      <c r="F28" s="16"/>
    </row>
    <row r="29" spans="1:7" s="4" customFormat="1" ht="8.25" customHeight="1">
      <c r="A29" s="576"/>
      <c r="B29" s="576"/>
      <c r="C29" s="47"/>
      <c r="D29" s="16"/>
      <c r="E29" s="16"/>
      <c r="F29" s="16"/>
    </row>
    <row r="30" spans="1:7" s="4" customFormat="1" ht="12.75" customHeight="1">
      <c r="A30" s="576" t="s">
        <v>43</v>
      </c>
      <c r="B30" s="576"/>
      <c r="C30" s="47"/>
      <c r="D30" s="577" t="s">
        <v>42</v>
      </c>
      <c r="E30" s="577"/>
      <c r="F30" s="16"/>
    </row>
    <row r="31" spans="1:7" s="4" customFormat="1" ht="8.25" customHeight="1">
      <c r="A31" s="16"/>
      <c r="B31" s="16"/>
      <c r="C31" s="16"/>
      <c r="D31" s="16"/>
      <c r="E31" s="16"/>
      <c r="F31" s="16"/>
    </row>
    <row r="32" spans="1:7" s="4" customFormat="1" ht="18.75">
      <c r="A32" s="578" t="s">
        <v>11</v>
      </c>
      <c r="B32" s="578"/>
      <c r="C32" s="578"/>
      <c r="D32" s="578"/>
      <c r="E32" s="578"/>
      <c r="F32" s="578"/>
      <c r="G32" s="578"/>
    </row>
    <row r="33" spans="1:8" s="4" customFormat="1" ht="6.75" customHeight="1">
      <c r="A33" s="16"/>
      <c r="B33" s="16"/>
      <c r="C33" s="16"/>
      <c r="D33" s="16"/>
      <c r="E33" s="16"/>
      <c r="F33" s="16"/>
      <c r="G33" s="16"/>
    </row>
    <row r="34" spans="1:8" s="4" customFormat="1" ht="12.75" customHeight="1">
      <c r="A34" s="579" t="s">
        <v>647</v>
      </c>
      <c r="B34" s="579"/>
      <c r="C34" s="16"/>
      <c r="D34" s="16" t="s">
        <v>648</v>
      </c>
      <c r="E34" s="16" t="s">
        <v>649</v>
      </c>
      <c r="F34" s="16"/>
      <c r="G34" s="16"/>
    </row>
    <row r="35" spans="1:8" s="4" customFormat="1" ht="12.75" customHeight="1">
      <c r="A35" s="16"/>
      <c r="B35" s="16"/>
      <c r="C35" s="16"/>
      <c r="D35" s="16"/>
      <c r="E35" s="16"/>
      <c r="F35" s="16"/>
      <c r="G35" s="16"/>
    </row>
    <row r="36" spans="1:8" s="4" customFormat="1" ht="12.75" customHeight="1">
      <c r="A36" s="576" t="s">
        <v>12</v>
      </c>
      <c r="B36" s="576"/>
      <c r="C36" s="49"/>
      <c r="D36" s="290" t="s">
        <v>162</v>
      </c>
      <c r="E36" s="16"/>
      <c r="F36" s="16"/>
      <c r="G36" s="16"/>
    </row>
    <row r="37" spans="1:8" s="4" customFormat="1" ht="12.75" customHeight="1">
      <c r="A37" s="47"/>
      <c r="B37" s="16"/>
      <c r="C37" s="16"/>
      <c r="D37" s="16"/>
      <c r="E37" s="16"/>
      <c r="F37" s="16"/>
      <c r="G37" s="16"/>
    </row>
    <row r="38" spans="1:8" s="4" customFormat="1" ht="12.75" customHeight="1">
      <c r="A38" s="576" t="s">
        <v>13</v>
      </c>
      <c r="B38" s="576"/>
      <c r="C38" s="33"/>
      <c r="D38" s="338" t="s">
        <v>650</v>
      </c>
      <c r="E38" s="338" t="s">
        <v>652</v>
      </c>
      <c r="F38" s="338" t="s">
        <v>651</v>
      </c>
      <c r="G38" s="339" t="s">
        <v>664</v>
      </c>
    </row>
    <row r="39" spans="1:8" s="4" customFormat="1" ht="12.75" customHeight="1">
      <c r="A39" s="55"/>
      <c r="B39" s="33"/>
      <c r="C39" s="33"/>
      <c r="D39" s="329"/>
      <c r="E39" s="330"/>
      <c r="F39" s="331"/>
      <c r="G39" s="329" t="s">
        <v>665</v>
      </c>
    </row>
    <row r="40" spans="1:8" s="4" customFormat="1" ht="12.75" customHeight="1">
      <c r="A40" s="16"/>
      <c r="B40" s="16"/>
      <c r="C40" s="16"/>
      <c r="D40" s="332" t="s">
        <v>70</v>
      </c>
      <c r="E40" s="333"/>
      <c r="F40" s="333"/>
      <c r="G40" s="293" t="s">
        <v>164</v>
      </c>
      <c r="H40" s="35"/>
    </row>
    <row r="41" spans="1:8" s="4" customFormat="1" ht="12.75" customHeight="1">
      <c r="A41" s="576" t="s">
        <v>41</v>
      </c>
      <c r="B41" s="576"/>
      <c r="C41" s="33"/>
      <c r="D41" s="294" t="s">
        <v>653</v>
      </c>
      <c r="E41" s="274" t="s">
        <v>656</v>
      </c>
      <c r="F41" s="295" t="s">
        <v>658</v>
      </c>
      <c r="G41" s="293" t="s">
        <v>660</v>
      </c>
      <c r="H41" s="35"/>
    </row>
    <row r="42" spans="1:8" ht="12.75" customHeight="1">
      <c r="A42" s="16"/>
      <c r="B42" s="33"/>
      <c r="C42" s="33"/>
      <c r="D42" s="334" t="s">
        <v>654</v>
      </c>
      <c r="E42" s="250" t="s">
        <v>657</v>
      </c>
      <c r="F42" s="335" t="s">
        <v>659</v>
      </c>
      <c r="G42" s="336" t="s">
        <v>662</v>
      </c>
      <c r="H42" s="88"/>
    </row>
    <row r="43" spans="1:8" ht="12.75" customHeight="1">
      <c r="A43" s="16"/>
      <c r="B43" s="33"/>
      <c r="C43" s="33"/>
      <c r="D43" s="294" t="s">
        <v>663</v>
      </c>
      <c r="E43" s="79"/>
      <c r="F43" s="295"/>
      <c r="G43" s="337"/>
      <c r="H43" s="37"/>
    </row>
    <row r="44" spans="1:8" ht="12.75" customHeight="1">
      <c r="A44" s="16"/>
      <c r="B44" s="33"/>
      <c r="C44" s="33"/>
      <c r="D44" s="294" t="s">
        <v>653</v>
      </c>
      <c r="E44" s="274" t="s">
        <v>656</v>
      </c>
      <c r="F44" s="295" t="s">
        <v>658</v>
      </c>
      <c r="G44" s="295"/>
      <c r="H44" s="37"/>
    </row>
    <row r="45" spans="1:8" ht="12.75" customHeight="1">
      <c r="A45" s="16"/>
      <c r="B45" s="33"/>
      <c r="C45" s="33"/>
      <c r="D45" s="296" t="s">
        <v>654</v>
      </c>
      <c r="E45" s="79" t="s">
        <v>661</v>
      </c>
      <c r="F45" s="295" t="s">
        <v>659</v>
      </c>
      <c r="G45" s="297"/>
      <c r="H45" s="37"/>
    </row>
    <row r="46" spans="1:8" ht="12.75" customHeight="1">
      <c r="A46" s="16"/>
      <c r="B46" s="33"/>
      <c r="C46" s="33"/>
      <c r="D46" s="340"/>
      <c r="E46" s="341"/>
      <c r="F46" s="335" t="s">
        <v>655</v>
      </c>
      <c r="G46" s="342"/>
      <c r="H46" s="37"/>
    </row>
    <row r="47" spans="1:8" ht="12.75" customHeight="1">
      <c r="A47" s="16"/>
      <c r="B47" s="16"/>
      <c r="C47" s="16"/>
      <c r="D47" s="32"/>
      <c r="E47" s="37"/>
      <c r="F47" s="36"/>
      <c r="G47" s="37"/>
      <c r="H47" s="35"/>
    </row>
    <row r="48" spans="1:8" ht="12.75" customHeight="1">
      <c r="A48" s="576" t="s">
        <v>40</v>
      </c>
      <c r="B48" s="576"/>
      <c r="C48" s="3"/>
      <c r="D48" s="3" t="s">
        <v>71</v>
      </c>
      <c r="E48" s="32" t="s">
        <v>149</v>
      </c>
      <c r="F48" s="49"/>
      <c r="G48" s="3"/>
      <c r="H48" s="4"/>
    </row>
    <row r="49" spans="1:8" ht="12.75" customHeight="1">
      <c r="A49" s="47"/>
      <c r="B49" s="16"/>
      <c r="C49" s="16"/>
      <c r="D49" s="16"/>
      <c r="E49" s="16"/>
      <c r="F49" s="16"/>
      <c r="G49" s="16"/>
      <c r="H49" s="22"/>
    </row>
    <row r="50" spans="1:8" ht="12.75" customHeight="1">
      <c r="A50" s="576" t="s">
        <v>163</v>
      </c>
      <c r="B50" s="576"/>
      <c r="D50" s="89" t="s">
        <v>39</v>
      </c>
      <c r="E50" s="95" t="s">
        <v>666</v>
      </c>
      <c r="F50" s="49"/>
      <c r="G50" s="16"/>
      <c r="H50" s="4"/>
    </row>
    <row r="51" spans="1:8" ht="12.75" customHeight="1">
      <c r="A51" s="47"/>
      <c r="B51" s="16"/>
      <c r="C51" s="16"/>
      <c r="D51" s="49" t="s">
        <v>667</v>
      </c>
      <c r="E51" s="95" t="s">
        <v>668</v>
      </c>
      <c r="F51" s="49"/>
      <c r="G51" s="16"/>
      <c r="H51" s="4"/>
    </row>
    <row r="52" spans="1:8" ht="12.75" customHeight="1">
      <c r="A52" s="288"/>
      <c r="B52" s="16"/>
      <c r="C52" s="16"/>
      <c r="D52" s="292" t="s">
        <v>669</v>
      </c>
      <c r="E52" s="95" t="s">
        <v>670</v>
      </c>
      <c r="F52" s="292"/>
      <c r="G52" s="16"/>
      <c r="H52" s="4"/>
    </row>
    <row r="53" spans="1:8" ht="12.75" customHeight="1">
      <c r="A53" s="47"/>
      <c r="B53" s="16"/>
      <c r="C53" s="16"/>
      <c r="D53" s="3"/>
      <c r="E53" s="16"/>
      <c r="F53" s="16"/>
      <c r="G53" s="16"/>
      <c r="H53" s="4"/>
    </row>
    <row r="54" spans="1:8" ht="12.75" customHeight="1">
      <c r="A54" s="576" t="s">
        <v>38</v>
      </c>
      <c r="B54" s="576"/>
      <c r="D54" s="32" t="s">
        <v>671</v>
      </c>
      <c r="E54" s="49" t="s">
        <v>672</v>
      </c>
      <c r="F54" s="16"/>
      <c r="G54" s="16"/>
      <c r="H54" s="4"/>
    </row>
    <row r="55" spans="1:8" ht="12.75" customHeight="1">
      <c r="A55" s="47"/>
      <c r="B55" s="16"/>
      <c r="C55" s="16"/>
      <c r="D55" s="16"/>
      <c r="E55" s="16"/>
      <c r="F55" s="16"/>
      <c r="G55" s="16"/>
      <c r="H55" s="4"/>
    </row>
    <row r="56" spans="1:8" ht="12.75" customHeight="1">
      <c r="A56" s="576" t="s">
        <v>37</v>
      </c>
      <c r="B56" s="576"/>
      <c r="D56" s="32" t="s">
        <v>673</v>
      </c>
      <c r="E56" s="32" t="s">
        <v>690</v>
      </c>
      <c r="F56" s="32" t="s">
        <v>691</v>
      </c>
      <c r="G56" s="3"/>
    </row>
    <row r="57" spans="1:8" ht="12.75" customHeight="1">
      <c r="A57" s="47"/>
      <c r="D57" s="32"/>
      <c r="E57" s="32"/>
      <c r="F57" s="32"/>
      <c r="G57" s="3"/>
    </row>
    <row r="58" spans="1:8" ht="12.75" customHeight="1">
      <c r="A58" s="576" t="s">
        <v>14</v>
      </c>
      <c r="B58" s="576"/>
      <c r="D58" s="87" t="s">
        <v>674</v>
      </c>
      <c r="E58" s="3"/>
      <c r="F58" s="51" t="s">
        <v>36</v>
      </c>
      <c r="G58" s="34" t="s">
        <v>151</v>
      </c>
    </row>
    <row r="59" spans="1:8" ht="12.75" customHeight="1">
      <c r="A59" s="86"/>
      <c r="B59" s="16"/>
      <c r="C59" s="16"/>
      <c r="D59" s="87"/>
      <c r="E59" s="16"/>
      <c r="F59" s="37"/>
      <c r="G59" s="34"/>
    </row>
    <row r="60" spans="1:8" ht="12.75" customHeight="1">
      <c r="A60" s="576" t="s">
        <v>165</v>
      </c>
      <c r="B60" s="576"/>
      <c r="C60" s="16"/>
      <c r="D60" s="95" t="s">
        <v>676</v>
      </c>
      <c r="E60" s="16"/>
      <c r="F60" s="37"/>
      <c r="G60" s="34"/>
    </row>
    <row r="61" spans="1:8" ht="12.75" customHeight="1">
      <c r="A61" s="288"/>
      <c r="B61" s="16"/>
      <c r="C61" s="16"/>
      <c r="D61" s="95" t="s">
        <v>677</v>
      </c>
      <c r="E61" s="16"/>
      <c r="F61" s="37"/>
      <c r="G61" s="34"/>
    </row>
    <row r="62" spans="1:8" ht="12.75" customHeight="1">
      <c r="A62" s="288"/>
      <c r="B62" s="16"/>
      <c r="C62" s="16"/>
      <c r="D62" s="289"/>
      <c r="E62" s="16"/>
      <c r="F62" s="37"/>
      <c r="G62" s="34"/>
    </row>
    <row r="63" spans="1:8" ht="12.75" customHeight="1">
      <c r="A63" s="576" t="s">
        <v>35</v>
      </c>
      <c r="B63" s="576"/>
      <c r="D63" s="90" t="s">
        <v>681</v>
      </c>
      <c r="E63" s="16"/>
      <c r="F63" s="16"/>
      <c r="G63" s="16"/>
      <c r="H63" s="4"/>
    </row>
    <row r="64" spans="1:8" ht="12.75" customHeight="1">
      <c r="A64" s="16"/>
      <c r="B64" s="16"/>
      <c r="C64" s="16"/>
      <c r="D64" s="90"/>
      <c r="E64" s="32"/>
      <c r="F64" s="16"/>
      <c r="G64" s="16"/>
      <c r="H64" s="4"/>
    </row>
    <row r="65" spans="1:8" ht="12.75" customHeight="1">
      <c r="A65" s="576" t="s">
        <v>33</v>
      </c>
      <c r="B65" s="576"/>
      <c r="D65" s="34" t="s">
        <v>675</v>
      </c>
      <c r="E65" s="289"/>
      <c r="F65" s="26"/>
      <c r="G65" s="2"/>
      <c r="H65" s="17"/>
    </row>
    <row r="66" spans="1:8" ht="12.75" customHeight="1">
      <c r="F66" s="580" t="s">
        <v>34</v>
      </c>
      <c r="G66" s="580"/>
      <c r="H66" s="580"/>
    </row>
    <row r="67" spans="1:8" ht="12.75" customHeight="1">
      <c r="A67" s="86"/>
      <c r="B67" s="16"/>
      <c r="C67" s="16"/>
      <c r="D67" s="32"/>
      <c r="E67" s="3"/>
      <c r="F67" s="581" t="s">
        <v>692</v>
      </c>
      <c r="G67" s="581"/>
      <c r="H67" s="581"/>
    </row>
    <row r="68" spans="1:8" ht="12.75" customHeight="1">
      <c r="A68" s="576" t="s">
        <v>32</v>
      </c>
      <c r="B68" s="576"/>
      <c r="C68" s="16"/>
      <c r="D68" s="32" t="s">
        <v>156</v>
      </c>
      <c r="E68" s="3"/>
      <c r="F68" s="581"/>
      <c r="G68" s="581"/>
      <c r="H68" s="581"/>
    </row>
    <row r="69" spans="1:8" ht="12.75" customHeight="1">
      <c r="E69" s="32"/>
      <c r="F69" s="581" t="s">
        <v>693</v>
      </c>
      <c r="G69" s="581"/>
      <c r="H69" s="581"/>
    </row>
    <row r="70" spans="1:8" ht="12.75" customHeight="1">
      <c r="A70" s="576" t="s">
        <v>28</v>
      </c>
      <c r="B70" s="576"/>
      <c r="C70" s="16"/>
      <c r="D70" s="291" t="s">
        <v>682</v>
      </c>
      <c r="E70" s="32"/>
      <c r="F70" s="581"/>
      <c r="G70" s="581"/>
      <c r="H70" s="581"/>
    </row>
    <row r="71" spans="1:8" ht="12.75" customHeight="1">
      <c r="E71" s="16"/>
      <c r="F71" s="581" t="s">
        <v>694</v>
      </c>
      <c r="G71" s="581"/>
      <c r="H71" s="581"/>
    </row>
    <row r="72" spans="1:8" ht="12.75" customHeight="1">
      <c r="A72" s="576" t="s">
        <v>152</v>
      </c>
      <c r="B72" s="576"/>
      <c r="D72" t="s">
        <v>683</v>
      </c>
      <c r="E72" s="16"/>
      <c r="F72" s="581"/>
      <c r="G72" s="581"/>
      <c r="H72" s="581"/>
    </row>
    <row r="73" spans="1:8" ht="12.75" customHeight="1">
      <c r="E73" s="16"/>
      <c r="F73" s="581" t="s">
        <v>695</v>
      </c>
      <c r="G73" s="581"/>
      <c r="H73" s="581"/>
    </row>
    <row r="74" spans="1:8" ht="12.75" customHeight="1">
      <c r="A74" s="576" t="s">
        <v>153</v>
      </c>
      <c r="B74" s="576"/>
      <c r="D74" t="s">
        <v>154</v>
      </c>
      <c r="E74" s="36"/>
      <c r="F74" s="581"/>
      <c r="G74" s="581"/>
      <c r="H74" s="581"/>
    </row>
    <row r="75" spans="1:8" ht="6.75" customHeight="1">
      <c r="A75" s="16"/>
      <c r="E75" s="16"/>
      <c r="F75" s="16"/>
      <c r="G75" s="48"/>
    </row>
    <row r="76" spans="1:8" ht="6" customHeight="1">
      <c r="A76" s="3"/>
      <c r="B76" s="3"/>
      <c r="G76" s="48"/>
    </row>
    <row r="77" spans="1:8" ht="12.75" customHeight="1">
      <c r="A77" s="582" t="s">
        <v>31</v>
      </c>
      <c r="B77" s="582"/>
      <c r="D77" s="37" t="s">
        <v>696</v>
      </c>
      <c r="E77" s="37"/>
    </row>
    <row r="78" spans="1:8" ht="12" customHeight="1"/>
    <row r="79" spans="1:8" ht="12.75" customHeight="1"/>
    <row r="80" spans="1:8" ht="12.75" customHeight="1">
      <c r="A80" t="s">
        <v>678</v>
      </c>
    </row>
    <row r="81" ht="12.75" customHeight="1"/>
    <row r="82" ht="12.75" customHeight="1"/>
    <row r="83" ht="12.75" customHeight="1"/>
    <row r="84" ht="12.75" customHeight="1"/>
  </sheetData>
  <mergeCells count="35">
    <mergeCell ref="A58:B58"/>
    <mergeCell ref="A63:B63"/>
    <mergeCell ref="A68:B68"/>
    <mergeCell ref="A72:B72"/>
    <mergeCell ref="A74:B74"/>
    <mergeCell ref="A60:B60"/>
    <mergeCell ref="A65:B65"/>
    <mergeCell ref="F66:H66"/>
    <mergeCell ref="F67:H68"/>
    <mergeCell ref="A70:B70"/>
    <mergeCell ref="A77:B77"/>
    <mergeCell ref="F69:H70"/>
    <mergeCell ref="F71:H72"/>
    <mergeCell ref="F73:H74"/>
    <mergeCell ref="A4:G4"/>
    <mergeCell ref="A15:B15"/>
    <mergeCell ref="A22:B22"/>
    <mergeCell ref="A25:B25"/>
    <mergeCell ref="A6:B6"/>
    <mergeCell ref="A9:B9"/>
    <mergeCell ref="A13:B13"/>
    <mergeCell ref="A50:B50"/>
    <mergeCell ref="A54:B54"/>
    <mergeCell ref="A56:B56"/>
    <mergeCell ref="D28:E28"/>
    <mergeCell ref="A29:B29"/>
    <mergeCell ref="A30:B30"/>
    <mergeCell ref="D30:E30"/>
    <mergeCell ref="A28:B28"/>
    <mergeCell ref="A32:G32"/>
    <mergeCell ref="A36:B36"/>
    <mergeCell ref="A38:B38"/>
    <mergeCell ref="A41:B41"/>
    <mergeCell ref="A48:B48"/>
    <mergeCell ref="A34:B34"/>
  </mergeCells>
  <phoneticPr fontId="3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view="pageBreakPreview" zoomScaleNormal="100" zoomScaleSheetLayoutView="100" workbookViewId="0">
      <selection activeCell="C62" sqref="C62"/>
    </sheetView>
  </sheetViews>
  <sheetFormatPr defaultColWidth="9" defaultRowHeight="13.5"/>
  <cols>
    <col min="1" max="9" width="10" style="201" customWidth="1"/>
    <col min="10" max="10" width="10.625" style="201" customWidth="1"/>
    <col min="11" max="11" width="6.75" style="201" customWidth="1"/>
    <col min="12" max="12" width="9" style="25"/>
    <col min="13" max="13" width="6.25" style="25" customWidth="1"/>
    <col min="14" max="22" width="6.25" style="201" customWidth="1"/>
    <col min="23" max="16384" width="9" style="201"/>
  </cols>
  <sheetData>
    <row r="1" spans="1:22" ht="17.25">
      <c r="A1" s="672" t="s">
        <v>623</v>
      </c>
      <c r="B1" s="673"/>
      <c r="C1" s="673"/>
      <c r="D1" s="673"/>
      <c r="E1" s="673"/>
      <c r="F1" s="673"/>
      <c r="G1" s="673"/>
      <c r="H1" s="673"/>
      <c r="I1" s="673"/>
      <c r="J1" s="201" t="s">
        <v>239</v>
      </c>
    </row>
    <row r="2" spans="1:22">
      <c r="A2" s="674" t="s">
        <v>619</v>
      </c>
      <c r="B2" s="674"/>
      <c r="C2" s="674"/>
      <c r="D2" s="674"/>
      <c r="E2" s="674"/>
      <c r="F2" s="674"/>
      <c r="G2" s="674"/>
      <c r="H2" s="674"/>
      <c r="I2" s="674"/>
      <c r="J2" s="201" t="s">
        <v>239</v>
      </c>
    </row>
    <row r="3" spans="1:22">
      <c r="A3" s="674" t="s">
        <v>30</v>
      </c>
      <c r="B3" s="674"/>
      <c r="C3" s="674"/>
      <c r="D3" s="674"/>
      <c r="E3" s="674"/>
      <c r="F3" s="674"/>
      <c r="G3" s="674"/>
      <c r="H3" s="674"/>
      <c r="I3" s="674"/>
      <c r="J3" s="201" t="s">
        <v>239</v>
      </c>
    </row>
    <row r="4" spans="1:22">
      <c r="A4" s="181" t="s">
        <v>72</v>
      </c>
      <c r="J4" s="201" t="s">
        <v>240</v>
      </c>
    </row>
    <row r="5" spans="1:22" ht="11.25" customHeight="1">
      <c r="A5" s="212"/>
      <c r="J5" s="201" t="s">
        <v>240</v>
      </c>
    </row>
    <row r="6" spans="1:22">
      <c r="A6" s="213" t="s">
        <v>214</v>
      </c>
      <c r="J6" s="201" t="s">
        <v>240</v>
      </c>
    </row>
    <row r="7" spans="1:22" s="212" customFormat="1">
      <c r="A7" s="214" t="s">
        <v>182</v>
      </c>
      <c r="B7" s="220" t="s">
        <v>215</v>
      </c>
      <c r="C7" s="220" t="s">
        <v>216</v>
      </c>
      <c r="D7" s="220" t="s">
        <v>217</v>
      </c>
      <c r="E7" s="133" t="s">
        <v>218</v>
      </c>
      <c r="F7" s="220" t="s">
        <v>219</v>
      </c>
      <c r="G7" s="242" t="s">
        <v>220</v>
      </c>
      <c r="H7" s="242" t="s">
        <v>871</v>
      </c>
      <c r="I7" s="242" t="s">
        <v>222</v>
      </c>
      <c r="J7" s="222"/>
      <c r="K7" s="242"/>
      <c r="L7" s="350"/>
      <c r="M7" s="351" t="s">
        <v>15</v>
      </c>
      <c r="N7" s="352"/>
      <c r="O7" s="352"/>
      <c r="P7" s="352"/>
      <c r="Q7" s="352" t="s">
        <v>77</v>
      </c>
      <c r="R7" s="352"/>
      <c r="S7" s="352"/>
      <c r="T7" s="352"/>
      <c r="U7" s="353"/>
      <c r="V7" s="353"/>
    </row>
    <row r="8" spans="1:22" s="212" customFormat="1">
      <c r="A8" s="214" t="s">
        <v>0</v>
      </c>
      <c r="B8" s="215" t="s">
        <v>159</v>
      </c>
      <c r="C8" s="480" t="s">
        <v>711</v>
      </c>
      <c r="D8" s="480" t="s">
        <v>865</v>
      </c>
      <c r="E8" s="480" t="s">
        <v>78</v>
      </c>
      <c r="F8" s="60" t="s">
        <v>133</v>
      </c>
      <c r="G8" s="215" t="s">
        <v>721</v>
      </c>
      <c r="H8" s="215" t="s">
        <v>135</v>
      </c>
      <c r="I8" s="215" t="s">
        <v>716</v>
      </c>
      <c r="J8" s="223"/>
      <c r="K8" s="238"/>
      <c r="L8" s="350" t="s">
        <v>706</v>
      </c>
      <c r="M8" s="346" t="s">
        <v>195</v>
      </c>
      <c r="N8" s="346" t="s">
        <v>229</v>
      </c>
      <c r="O8" s="346" t="s">
        <v>230</v>
      </c>
      <c r="P8" s="346" t="s">
        <v>231</v>
      </c>
      <c r="Q8" s="346" t="s">
        <v>195</v>
      </c>
      <c r="R8" s="346" t="s">
        <v>229</v>
      </c>
      <c r="S8" s="346" t="s">
        <v>230</v>
      </c>
      <c r="T8" s="346" t="s">
        <v>231</v>
      </c>
      <c r="U8" s="353" t="s">
        <v>181</v>
      </c>
      <c r="V8" s="353" t="s">
        <v>182</v>
      </c>
    </row>
    <row r="9" spans="1:22" s="212" customFormat="1">
      <c r="A9" s="214" t="s">
        <v>1</v>
      </c>
      <c r="B9" s="215" t="s">
        <v>83</v>
      </c>
      <c r="C9" s="215" t="s">
        <v>83</v>
      </c>
      <c r="D9" s="215" t="s">
        <v>83</v>
      </c>
      <c r="E9" s="215" t="s">
        <v>18</v>
      </c>
      <c r="F9" s="215" t="s">
        <v>16</v>
      </c>
      <c r="G9" s="215" t="s">
        <v>83</v>
      </c>
      <c r="H9" s="215" t="s">
        <v>16</v>
      </c>
      <c r="I9" s="215" t="s">
        <v>193</v>
      </c>
      <c r="J9" s="225"/>
      <c r="K9" s="367">
        <f>U9</f>
        <v>34</v>
      </c>
      <c r="L9" s="350" t="s">
        <v>16</v>
      </c>
      <c r="M9" s="351">
        <f t="shared" ref="M9:M32" si="0">COUNTIF($B$35:$B$41,L9)</f>
        <v>0</v>
      </c>
      <c r="N9" s="351">
        <f t="shared" ref="N9:N32" si="1">COUNTIF($C$35:$C$41,L9)</f>
        <v>2</v>
      </c>
      <c r="O9" s="351">
        <f t="shared" ref="O9:O32" si="2">COUNTIF($D$35:$E$41,L9)</f>
        <v>0</v>
      </c>
      <c r="P9" s="351">
        <f t="shared" ref="P9:P32" si="3">COUNTIF($F$35:$I$41,L9)</f>
        <v>0</v>
      </c>
      <c r="Q9" s="352">
        <f t="shared" ref="Q9:Q32" si="4">COUNTIF($B$7:$B$31,L9)</f>
        <v>0</v>
      </c>
      <c r="R9" s="352">
        <f t="shared" ref="R9:R32" si="5">COUNTIF($C$7:$C$31,L9)</f>
        <v>2</v>
      </c>
      <c r="S9" s="352">
        <f t="shared" ref="S9:S32" si="6">COUNTIF($D$7:$E$31,L9)</f>
        <v>3</v>
      </c>
      <c r="T9" s="352">
        <f t="shared" ref="T9:T32" si="7">COUNTIF($F$7:$I$31,L9)</f>
        <v>2</v>
      </c>
      <c r="U9" s="366">
        <f t="shared" ref="U9:U32" si="8">M9*20+N9*10+O9*5+P9*3+Q9*5+R9*3+S9*2+T9*1</f>
        <v>34</v>
      </c>
      <c r="V9" s="353">
        <f t="shared" ref="V9:V32" si="9">_xlfn.RANK.EQ(U9,$U$9:$U$32,)</f>
        <v>2</v>
      </c>
    </row>
    <row r="10" spans="1:22" s="8" customFormat="1">
      <c r="A10" s="216" t="s">
        <v>183</v>
      </c>
      <c r="B10" s="224" t="s">
        <v>719</v>
      </c>
      <c r="C10" s="224" t="s">
        <v>722</v>
      </c>
      <c r="D10" s="224" t="s">
        <v>719</v>
      </c>
      <c r="E10" s="224" t="s">
        <v>723</v>
      </c>
      <c r="F10" s="224" t="s">
        <v>720</v>
      </c>
      <c r="G10" s="224" t="s">
        <v>719</v>
      </c>
      <c r="H10" s="224" t="s">
        <v>717</v>
      </c>
      <c r="I10" s="224" t="s">
        <v>717</v>
      </c>
      <c r="J10" s="232"/>
      <c r="K10" s="367">
        <f t="shared" ref="K10:K32" si="10">U10</f>
        <v>8</v>
      </c>
      <c r="L10" s="350" t="s">
        <v>17</v>
      </c>
      <c r="M10" s="351">
        <f t="shared" si="0"/>
        <v>0</v>
      </c>
      <c r="N10" s="351">
        <f t="shared" si="1"/>
        <v>0</v>
      </c>
      <c r="O10" s="351">
        <f t="shared" si="2"/>
        <v>0</v>
      </c>
      <c r="P10" s="351">
        <f t="shared" si="3"/>
        <v>1</v>
      </c>
      <c r="Q10" s="352">
        <f t="shared" si="4"/>
        <v>0</v>
      </c>
      <c r="R10" s="352">
        <f t="shared" si="5"/>
        <v>1</v>
      </c>
      <c r="S10" s="352">
        <f t="shared" si="6"/>
        <v>1</v>
      </c>
      <c r="T10" s="352">
        <f t="shared" si="7"/>
        <v>0</v>
      </c>
      <c r="U10" s="366">
        <f t="shared" si="8"/>
        <v>8</v>
      </c>
      <c r="V10" s="353">
        <f t="shared" si="9"/>
        <v>6</v>
      </c>
    </row>
    <row r="11" spans="1:22" s="212" customFormat="1">
      <c r="A11" s="96"/>
      <c r="B11" s="188"/>
      <c r="C11" s="188"/>
      <c r="D11" s="188"/>
      <c r="E11" s="188"/>
      <c r="F11" s="188"/>
      <c r="G11" s="481"/>
      <c r="H11" s="481"/>
      <c r="I11" s="481"/>
      <c r="J11" s="218"/>
      <c r="K11" s="367">
        <f t="shared" si="10"/>
        <v>5</v>
      </c>
      <c r="L11" s="350" t="s">
        <v>18</v>
      </c>
      <c r="M11" s="351">
        <f t="shared" si="0"/>
        <v>0</v>
      </c>
      <c r="N11" s="351">
        <f t="shared" si="1"/>
        <v>0</v>
      </c>
      <c r="O11" s="351">
        <f t="shared" si="2"/>
        <v>0</v>
      </c>
      <c r="P11" s="351">
        <f t="shared" si="3"/>
        <v>1</v>
      </c>
      <c r="Q11" s="352">
        <f t="shared" si="4"/>
        <v>0</v>
      </c>
      <c r="R11" s="352">
        <f t="shared" si="5"/>
        <v>0</v>
      </c>
      <c r="S11" s="352">
        <f t="shared" si="6"/>
        <v>1</v>
      </c>
      <c r="T11" s="352">
        <f t="shared" si="7"/>
        <v>0</v>
      </c>
      <c r="U11" s="366">
        <f t="shared" si="8"/>
        <v>5</v>
      </c>
      <c r="V11" s="353">
        <f t="shared" si="9"/>
        <v>10</v>
      </c>
    </row>
    <row r="12" spans="1:22" s="212" customFormat="1">
      <c r="A12" s="219" t="s">
        <v>223</v>
      </c>
      <c r="B12" s="482" t="s">
        <v>624</v>
      </c>
      <c r="C12" s="481"/>
      <c r="D12" s="481"/>
      <c r="E12" s="481"/>
      <c r="F12" s="481"/>
      <c r="G12" s="481"/>
      <c r="H12" s="481"/>
      <c r="I12" s="481"/>
      <c r="J12" s="218"/>
      <c r="K12" s="367">
        <f t="shared" si="10"/>
        <v>0</v>
      </c>
      <c r="L12" s="350" t="s">
        <v>19</v>
      </c>
      <c r="M12" s="351">
        <f t="shared" si="0"/>
        <v>0</v>
      </c>
      <c r="N12" s="351">
        <f t="shared" si="1"/>
        <v>0</v>
      </c>
      <c r="O12" s="351">
        <f t="shared" si="2"/>
        <v>0</v>
      </c>
      <c r="P12" s="351">
        <f t="shared" si="3"/>
        <v>0</v>
      </c>
      <c r="Q12" s="352">
        <f t="shared" si="4"/>
        <v>0</v>
      </c>
      <c r="R12" s="352">
        <f t="shared" si="5"/>
        <v>0</v>
      </c>
      <c r="S12" s="352">
        <f t="shared" si="6"/>
        <v>0</v>
      </c>
      <c r="T12" s="352">
        <f t="shared" si="7"/>
        <v>0</v>
      </c>
      <c r="U12" s="366">
        <f t="shared" si="8"/>
        <v>0</v>
      </c>
      <c r="V12" s="353">
        <f t="shared" si="9"/>
        <v>16</v>
      </c>
    </row>
    <row r="13" spans="1:22" s="212" customFormat="1">
      <c r="A13" s="211" t="s">
        <v>182</v>
      </c>
      <c r="B13" s="215" t="s">
        <v>215</v>
      </c>
      <c r="C13" s="215" t="s">
        <v>216</v>
      </c>
      <c r="D13" s="215" t="s">
        <v>217</v>
      </c>
      <c r="E13" s="215" t="s">
        <v>217</v>
      </c>
      <c r="F13" s="215" t="s">
        <v>219</v>
      </c>
      <c r="G13" s="215" t="s">
        <v>219</v>
      </c>
      <c r="H13" s="215" t="s">
        <v>219</v>
      </c>
      <c r="I13" s="215" t="s">
        <v>219</v>
      </c>
      <c r="J13" s="233"/>
      <c r="K13" s="367">
        <f t="shared" si="10"/>
        <v>0</v>
      </c>
      <c r="L13" s="350" t="s">
        <v>20</v>
      </c>
      <c r="M13" s="351">
        <f t="shared" si="0"/>
        <v>0</v>
      </c>
      <c r="N13" s="351">
        <f t="shared" si="1"/>
        <v>0</v>
      </c>
      <c r="O13" s="351">
        <f t="shared" si="2"/>
        <v>0</v>
      </c>
      <c r="P13" s="351">
        <f t="shared" si="3"/>
        <v>0</v>
      </c>
      <c r="Q13" s="352">
        <f t="shared" si="4"/>
        <v>0</v>
      </c>
      <c r="R13" s="352">
        <f t="shared" si="5"/>
        <v>0</v>
      </c>
      <c r="S13" s="352">
        <f t="shared" si="6"/>
        <v>0</v>
      </c>
      <c r="T13" s="352">
        <f t="shared" si="7"/>
        <v>0</v>
      </c>
      <c r="U13" s="366">
        <f t="shared" si="8"/>
        <v>0</v>
      </c>
      <c r="V13" s="353">
        <f t="shared" si="9"/>
        <v>16</v>
      </c>
    </row>
    <row r="14" spans="1:22" s="212" customFormat="1">
      <c r="A14" s="211" t="s">
        <v>0</v>
      </c>
      <c r="B14" s="215" t="s">
        <v>257</v>
      </c>
      <c r="C14" s="215" t="s">
        <v>133</v>
      </c>
      <c r="D14" s="215" t="s">
        <v>300</v>
      </c>
      <c r="E14" s="215" t="s">
        <v>292</v>
      </c>
      <c r="F14" s="215" t="s">
        <v>758</v>
      </c>
      <c r="G14" s="215" t="s">
        <v>291</v>
      </c>
      <c r="H14" s="215" t="s">
        <v>282</v>
      </c>
      <c r="I14" s="215" t="s">
        <v>258</v>
      </c>
      <c r="J14" s="223"/>
      <c r="K14" s="367">
        <f t="shared" si="10"/>
        <v>0</v>
      </c>
      <c r="L14" s="350" t="s">
        <v>249</v>
      </c>
      <c r="M14" s="351">
        <f t="shared" si="0"/>
        <v>0</v>
      </c>
      <c r="N14" s="351">
        <f t="shared" si="1"/>
        <v>0</v>
      </c>
      <c r="O14" s="351">
        <f t="shared" si="2"/>
        <v>0</v>
      </c>
      <c r="P14" s="351">
        <f t="shared" si="3"/>
        <v>0</v>
      </c>
      <c r="Q14" s="352">
        <f t="shared" si="4"/>
        <v>0</v>
      </c>
      <c r="R14" s="352">
        <f t="shared" si="5"/>
        <v>0</v>
      </c>
      <c r="S14" s="352">
        <f t="shared" si="6"/>
        <v>0</v>
      </c>
      <c r="T14" s="352">
        <f t="shared" si="7"/>
        <v>0</v>
      </c>
      <c r="U14" s="366">
        <f t="shared" si="8"/>
        <v>0</v>
      </c>
      <c r="V14" s="353">
        <f t="shared" si="9"/>
        <v>16</v>
      </c>
    </row>
    <row r="15" spans="1:22" s="212" customFormat="1">
      <c r="A15" s="211" t="s">
        <v>1</v>
      </c>
      <c r="B15" s="215" t="s">
        <v>83</v>
      </c>
      <c r="C15" s="215" t="s">
        <v>16</v>
      </c>
      <c r="D15" s="215" t="s">
        <v>193</v>
      </c>
      <c r="E15" s="215" t="s">
        <v>29</v>
      </c>
      <c r="F15" s="215" t="s">
        <v>150</v>
      </c>
      <c r="G15" s="215" t="s">
        <v>29</v>
      </c>
      <c r="H15" s="215" t="s">
        <v>24</v>
      </c>
      <c r="I15" s="215" t="s">
        <v>83</v>
      </c>
      <c r="J15" s="225"/>
      <c r="K15" s="367">
        <f t="shared" si="10"/>
        <v>4</v>
      </c>
      <c r="L15" s="350" t="s">
        <v>25</v>
      </c>
      <c r="M15" s="351">
        <f t="shared" si="0"/>
        <v>0</v>
      </c>
      <c r="N15" s="351">
        <f t="shared" si="1"/>
        <v>0</v>
      </c>
      <c r="O15" s="351">
        <f t="shared" si="2"/>
        <v>0</v>
      </c>
      <c r="P15" s="351">
        <f t="shared" si="3"/>
        <v>1</v>
      </c>
      <c r="Q15" s="352">
        <f t="shared" si="4"/>
        <v>0</v>
      </c>
      <c r="R15" s="352">
        <f t="shared" si="5"/>
        <v>0</v>
      </c>
      <c r="S15" s="352">
        <f t="shared" si="6"/>
        <v>0</v>
      </c>
      <c r="T15" s="352">
        <f t="shared" si="7"/>
        <v>1</v>
      </c>
      <c r="U15" s="366">
        <f t="shared" si="8"/>
        <v>4</v>
      </c>
      <c r="V15" s="353">
        <f t="shared" si="9"/>
        <v>11</v>
      </c>
    </row>
    <row r="16" spans="1:22" s="212" customFormat="1">
      <c r="A16" s="221"/>
      <c r="B16" s="443"/>
      <c r="C16" s="443"/>
      <c r="D16" s="443"/>
      <c r="E16" s="443"/>
      <c r="F16" s="443"/>
      <c r="G16" s="443"/>
      <c r="H16" s="443"/>
      <c r="I16" s="443"/>
      <c r="K16" s="367">
        <f t="shared" si="10"/>
        <v>0</v>
      </c>
      <c r="L16" s="350" t="s">
        <v>207</v>
      </c>
      <c r="M16" s="351">
        <f t="shared" si="0"/>
        <v>0</v>
      </c>
      <c r="N16" s="351">
        <f t="shared" si="1"/>
        <v>0</v>
      </c>
      <c r="O16" s="351">
        <f t="shared" si="2"/>
        <v>0</v>
      </c>
      <c r="P16" s="351">
        <f t="shared" si="3"/>
        <v>0</v>
      </c>
      <c r="Q16" s="352">
        <f t="shared" si="4"/>
        <v>0</v>
      </c>
      <c r="R16" s="352">
        <f t="shared" si="5"/>
        <v>0</v>
      </c>
      <c r="S16" s="352">
        <f t="shared" si="6"/>
        <v>0</v>
      </c>
      <c r="T16" s="352">
        <f t="shared" si="7"/>
        <v>0</v>
      </c>
      <c r="U16" s="366">
        <f t="shared" si="8"/>
        <v>0</v>
      </c>
      <c r="V16" s="353">
        <f t="shared" si="9"/>
        <v>16</v>
      </c>
    </row>
    <row r="17" spans="1:22" s="212" customFormat="1">
      <c r="A17" s="96"/>
      <c r="B17" s="188"/>
      <c r="C17" s="188"/>
      <c r="D17" s="188"/>
      <c r="E17" s="188"/>
      <c r="F17" s="188"/>
      <c r="G17" s="481"/>
      <c r="H17" s="481"/>
      <c r="I17" s="481"/>
      <c r="J17" s="218"/>
      <c r="K17" s="367">
        <f t="shared" si="10"/>
        <v>3</v>
      </c>
      <c r="L17" s="350" t="s">
        <v>208</v>
      </c>
      <c r="M17" s="351">
        <f t="shared" si="0"/>
        <v>0</v>
      </c>
      <c r="N17" s="351">
        <f t="shared" si="1"/>
        <v>0</v>
      </c>
      <c r="O17" s="351">
        <f t="shared" si="2"/>
        <v>0</v>
      </c>
      <c r="P17" s="351">
        <f t="shared" si="3"/>
        <v>1</v>
      </c>
      <c r="Q17" s="352">
        <f t="shared" si="4"/>
        <v>0</v>
      </c>
      <c r="R17" s="352">
        <f t="shared" si="5"/>
        <v>0</v>
      </c>
      <c r="S17" s="352">
        <f t="shared" si="6"/>
        <v>0</v>
      </c>
      <c r="T17" s="352">
        <f t="shared" si="7"/>
        <v>0</v>
      </c>
      <c r="U17" s="366">
        <f t="shared" si="8"/>
        <v>3</v>
      </c>
      <c r="V17" s="353">
        <f t="shared" si="9"/>
        <v>12</v>
      </c>
    </row>
    <row r="18" spans="1:22" s="212" customFormat="1">
      <c r="A18" s="219" t="s">
        <v>223</v>
      </c>
      <c r="B18" s="482" t="s">
        <v>241</v>
      </c>
      <c r="C18" s="481"/>
      <c r="D18" s="481"/>
      <c r="E18" s="481"/>
      <c r="F18" s="481"/>
      <c r="G18" s="481"/>
      <c r="H18" s="481"/>
      <c r="I18" s="481"/>
      <c r="J18" s="218"/>
      <c r="K18" s="367">
        <f t="shared" si="10"/>
        <v>2</v>
      </c>
      <c r="L18" s="350" t="s">
        <v>26</v>
      </c>
      <c r="M18" s="351">
        <f t="shared" si="0"/>
        <v>0</v>
      </c>
      <c r="N18" s="351">
        <f t="shared" si="1"/>
        <v>0</v>
      </c>
      <c r="O18" s="351">
        <f t="shared" si="2"/>
        <v>0</v>
      </c>
      <c r="P18" s="351">
        <f t="shared" si="3"/>
        <v>0</v>
      </c>
      <c r="Q18" s="352">
        <f t="shared" si="4"/>
        <v>0</v>
      </c>
      <c r="R18" s="352">
        <f t="shared" si="5"/>
        <v>0</v>
      </c>
      <c r="S18" s="352">
        <f t="shared" si="6"/>
        <v>0</v>
      </c>
      <c r="T18" s="352">
        <f t="shared" si="7"/>
        <v>2</v>
      </c>
      <c r="U18" s="366">
        <f t="shared" si="8"/>
        <v>2</v>
      </c>
      <c r="V18" s="353">
        <f t="shared" si="9"/>
        <v>13</v>
      </c>
    </row>
    <row r="19" spans="1:22" s="212" customFormat="1">
      <c r="A19" s="211" t="s">
        <v>182</v>
      </c>
      <c r="B19" s="215" t="s">
        <v>215</v>
      </c>
      <c r="C19" s="215" t="s">
        <v>216</v>
      </c>
      <c r="D19" s="215" t="s">
        <v>217</v>
      </c>
      <c r="E19" s="215" t="s">
        <v>217</v>
      </c>
      <c r="F19" s="215" t="s">
        <v>219</v>
      </c>
      <c r="G19" s="215" t="s">
        <v>219</v>
      </c>
      <c r="H19" s="215" t="s">
        <v>219</v>
      </c>
      <c r="I19" s="215" t="s">
        <v>219</v>
      </c>
      <c r="J19" s="233"/>
      <c r="K19" s="367">
        <f t="shared" si="10"/>
        <v>68</v>
      </c>
      <c r="L19" s="350" t="s">
        <v>83</v>
      </c>
      <c r="M19" s="351">
        <f t="shared" si="0"/>
        <v>2</v>
      </c>
      <c r="N19" s="351">
        <f t="shared" si="1"/>
        <v>0</v>
      </c>
      <c r="O19" s="351">
        <f t="shared" si="2"/>
        <v>0</v>
      </c>
      <c r="P19" s="351">
        <f t="shared" si="3"/>
        <v>0</v>
      </c>
      <c r="Q19" s="352">
        <f t="shared" si="4"/>
        <v>4</v>
      </c>
      <c r="R19" s="352">
        <f t="shared" si="5"/>
        <v>1</v>
      </c>
      <c r="S19" s="352">
        <f t="shared" si="6"/>
        <v>1</v>
      </c>
      <c r="T19" s="352">
        <f t="shared" si="7"/>
        <v>3</v>
      </c>
      <c r="U19" s="366">
        <f t="shared" si="8"/>
        <v>68</v>
      </c>
      <c r="V19" s="353">
        <f t="shared" si="9"/>
        <v>1</v>
      </c>
    </row>
    <row r="20" spans="1:22" s="212" customFormat="1">
      <c r="A20" s="211" t="s">
        <v>0</v>
      </c>
      <c r="B20" s="215" t="s">
        <v>159</v>
      </c>
      <c r="C20" s="215" t="s">
        <v>827</v>
      </c>
      <c r="D20" s="215" t="s">
        <v>135</v>
      </c>
      <c r="E20" s="215" t="s">
        <v>264</v>
      </c>
      <c r="F20" s="215" t="s">
        <v>824</v>
      </c>
      <c r="G20" s="215" t="s">
        <v>825</v>
      </c>
      <c r="H20" s="215" t="s">
        <v>388</v>
      </c>
      <c r="I20" s="215" t="s">
        <v>296</v>
      </c>
      <c r="J20" s="223"/>
      <c r="K20" s="367">
        <f t="shared" si="10"/>
        <v>0</v>
      </c>
      <c r="L20" s="350" t="s">
        <v>74</v>
      </c>
      <c r="M20" s="351">
        <f t="shared" si="0"/>
        <v>0</v>
      </c>
      <c r="N20" s="351">
        <f t="shared" si="1"/>
        <v>0</v>
      </c>
      <c r="O20" s="351">
        <f t="shared" si="2"/>
        <v>0</v>
      </c>
      <c r="P20" s="351">
        <f t="shared" si="3"/>
        <v>0</v>
      </c>
      <c r="Q20" s="352">
        <f t="shared" si="4"/>
        <v>0</v>
      </c>
      <c r="R20" s="352">
        <f t="shared" si="5"/>
        <v>0</v>
      </c>
      <c r="S20" s="352">
        <f t="shared" si="6"/>
        <v>0</v>
      </c>
      <c r="T20" s="352">
        <f t="shared" si="7"/>
        <v>0</v>
      </c>
      <c r="U20" s="366">
        <f t="shared" si="8"/>
        <v>0</v>
      </c>
      <c r="V20" s="353">
        <f t="shared" si="9"/>
        <v>16</v>
      </c>
    </row>
    <row r="21" spans="1:22" s="212" customFormat="1">
      <c r="A21" s="211" t="s">
        <v>1</v>
      </c>
      <c r="B21" s="215" t="s">
        <v>83</v>
      </c>
      <c r="C21" s="215" t="s">
        <v>17</v>
      </c>
      <c r="D21" s="215" t="s">
        <v>16</v>
      </c>
      <c r="E21" s="215" t="s">
        <v>150</v>
      </c>
      <c r="F21" s="215" t="s">
        <v>22</v>
      </c>
      <c r="G21" s="215" t="s">
        <v>25</v>
      </c>
      <c r="H21" s="215" t="s">
        <v>26</v>
      </c>
      <c r="I21" s="215" t="s">
        <v>250</v>
      </c>
      <c r="J21" s="225"/>
      <c r="K21" s="367">
        <f t="shared" si="10"/>
        <v>7</v>
      </c>
      <c r="L21" s="350" t="s">
        <v>22</v>
      </c>
      <c r="M21" s="351">
        <f t="shared" si="0"/>
        <v>0</v>
      </c>
      <c r="N21" s="351">
        <f t="shared" si="1"/>
        <v>0</v>
      </c>
      <c r="O21" s="351">
        <f t="shared" si="2"/>
        <v>1</v>
      </c>
      <c r="P21" s="351">
        <f t="shared" si="3"/>
        <v>0</v>
      </c>
      <c r="Q21" s="352">
        <f t="shared" si="4"/>
        <v>0</v>
      </c>
      <c r="R21" s="352">
        <f t="shared" si="5"/>
        <v>0</v>
      </c>
      <c r="S21" s="352">
        <f t="shared" si="6"/>
        <v>0</v>
      </c>
      <c r="T21" s="352">
        <f t="shared" si="7"/>
        <v>2</v>
      </c>
      <c r="U21" s="366">
        <f t="shared" si="8"/>
        <v>7</v>
      </c>
      <c r="V21" s="353">
        <f t="shared" si="9"/>
        <v>8</v>
      </c>
    </row>
    <row r="22" spans="1:22" s="212" customFormat="1">
      <c r="A22" s="221"/>
      <c r="B22" s="443"/>
      <c r="C22" s="443"/>
      <c r="D22" s="443"/>
      <c r="E22" s="443"/>
      <c r="F22" s="443"/>
      <c r="G22" s="443"/>
      <c r="H22" s="443"/>
      <c r="I22" s="443"/>
      <c r="K22" s="367">
        <f t="shared" si="10"/>
        <v>6</v>
      </c>
      <c r="L22" s="350" t="s">
        <v>150</v>
      </c>
      <c r="M22" s="351">
        <f t="shared" si="0"/>
        <v>0</v>
      </c>
      <c r="N22" s="351">
        <f t="shared" si="1"/>
        <v>0</v>
      </c>
      <c r="O22" s="351">
        <f t="shared" si="2"/>
        <v>0</v>
      </c>
      <c r="P22" s="351">
        <f t="shared" si="3"/>
        <v>0</v>
      </c>
      <c r="Q22" s="352">
        <f t="shared" si="4"/>
        <v>0</v>
      </c>
      <c r="R22" s="352">
        <f t="shared" si="5"/>
        <v>1</v>
      </c>
      <c r="S22" s="352">
        <f t="shared" si="6"/>
        <v>1</v>
      </c>
      <c r="T22" s="352">
        <f t="shared" si="7"/>
        <v>1</v>
      </c>
      <c r="U22" s="366">
        <f t="shared" si="8"/>
        <v>6</v>
      </c>
      <c r="V22" s="353">
        <f t="shared" si="9"/>
        <v>9</v>
      </c>
    </row>
    <row r="23" spans="1:22" s="212" customFormat="1">
      <c r="A23" s="219" t="s">
        <v>223</v>
      </c>
      <c r="B23" s="482" t="s">
        <v>242</v>
      </c>
      <c r="C23" s="481"/>
      <c r="D23" s="481"/>
      <c r="E23" s="481"/>
      <c r="F23" s="481"/>
      <c r="G23" s="481"/>
      <c r="H23" s="481"/>
      <c r="I23" s="481"/>
      <c r="K23" s="367">
        <f t="shared" si="10"/>
        <v>0</v>
      </c>
      <c r="L23" s="350" t="s">
        <v>27</v>
      </c>
      <c r="M23" s="351">
        <f t="shared" si="0"/>
        <v>0</v>
      </c>
      <c r="N23" s="351">
        <f t="shared" si="1"/>
        <v>0</v>
      </c>
      <c r="O23" s="351">
        <f t="shared" si="2"/>
        <v>0</v>
      </c>
      <c r="P23" s="351">
        <f t="shared" si="3"/>
        <v>0</v>
      </c>
      <c r="Q23" s="352">
        <f t="shared" si="4"/>
        <v>0</v>
      </c>
      <c r="R23" s="352">
        <f t="shared" si="5"/>
        <v>0</v>
      </c>
      <c r="S23" s="352">
        <f t="shared" si="6"/>
        <v>0</v>
      </c>
      <c r="T23" s="352">
        <f t="shared" si="7"/>
        <v>0</v>
      </c>
      <c r="U23" s="366">
        <f t="shared" si="8"/>
        <v>0</v>
      </c>
      <c r="V23" s="353">
        <f t="shared" si="9"/>
        <v>16</v>
      </c>
    </row>
    <row r="24" spans="1:22" s="212" customFormat="1">
      <c r="A24" s="211" t="s">
        <v>182</v>
      </c>
      <c r="B24" s="215" t="s">
        <v>215</v>
      </c>
      <c r="C24" s="215" t="s">
        <v>216</v>
      </c>
      <c r="D24" s="215" t="s">
        <v>217</v>
      </c>
      <c r="E24" s="215" t="s">
        <v>217</v>
      </c>
      <c r="F24" s="215" t="s">
        <v>219</v>
      </c>
      <c r="G24" s="215" t="s">
        <v>219</v>
      </c>
      <c r="H24" s="215" t="s">
        <v>219</v>
      </c>
      <c r="I24" s="215" t="s">
        <v>219</v>
      </c>
      <c r="K24" s="367">
        <f t="shared" si="10"/>
        <v>0</v>
      </c>
      <c r="L24" s="350" t="s">
        <v>21</v>
      </c>
      <c r="M24" s="351">
        <f t="shared" si="0"/>
        <v>0</v>
      </c>
      <c r="N24" s="351">
        <f t="shared" si="1"/>
        <v>0</v>
      </c>
      <c r="O24" s="351">
        <f t="shared" si="2"/>
        <v>0</v>
      </c>
      <c r="P24" s="351">
        <f t="shared" si="3"/>
        <v>0</v>
      </c>
      <c r="Q24" s="352">
        <f t="shared" si="4"/>
        <v>0</v>
      </c>
      <c r="R24" s="352">
        <f t="shared" si="5"/>
        <v>0</v>
      </c>
      <c r="S24" s="352">
        <f t="shared" si="6"/>
        <v>0</v>
      </c>
      <c r="T24" s="352">
        <f t="shared" si="7"/>
        <v>0</v>
      </c>
      <c r="U24" s="366">
        <f t="shared" si="8"/>
        <v>0</v>
      </c>
      <c r="V24" s="353">
        <f t="shared" si="9"/>
        <v>16</v>
      </c>
    </row>
    <row r="25" spans="1:22" s="212" customFormat="1">
      <c r="A25" s="211" t="s">
        <v>0</v>
      </c>
      <c r="B25" s="215" t="s">
        <v>294</v>
      </c>
      <c r="C25" s="215" t="s">
        <v>127</v>
      </c>
      <c r="D25" s="215" t="s">
        <v>389</v>
      </c>
      <c r="E25" s="215" t="s">
        <v>759</v>
      </c>
      <c r="F25" s="215" t="s">
        <v>760</v>
      </c>
      <c r="G25" s="215" t="s">
        <v>271</v>
      </c>
      <c r="H25" s="215" t="s">
        <v>826</v>
      </c>
      <c r="I25" s="215" t="s">
        <v>81</v>
      </c>
      <c r="K25" s="367">
        <f t="shared" si="10"/>
        <v>9</v>
      </c>
      <c r="L25" s="350" t="s">
        <v>196</v>
      </c>
      <c r="M25" s="351">
        <f t="shared" si="0"/>
        <v>0</v>
      </c>
      <c r="N25" s="351">
        <f t="shared" si="1"/>
        <v>0</v>
      </c>
      <c r="O25" s="351">
        <f t="shared" si="2"/>
        <v>0</v>
      </c>
      <c r="P25" s="351">
        <f t="shared" si="3"/>
        <v>2</v>
      </c>
      <c r="Q25" s="352">
        <f t="shared" si="4"/>
        <v>0</v>
      </c>
      <c r="R25" s="352">
        <f t="shared" si="5"/>
        <v>0</v>
      </c>
      <c r="S25" s="352">
        <f t="shared" si="6"/>
        <v>0</v>
      </c>
      <c r="T25" s="352">
        <f t="shared" si="7"/>
        <v>3</v>
      </c>
      <c r="U25" s="366">
        <f t="shared" si="8"/>
        <v>9</v>
      </c>
      <c r="V25" s="353">
        <f t="shared" si="9"/>
        <v>5</v>
      </c>
    </row>
    <row r="26" spans="1:22" s="212" customFormat="1">
      <c r="A26" s="211" t="s">
        <v>1</v>
      </c>
      <c r="B26" s="215" t="s">
        <v>29</v>
      </c>
      <c r="C26" s="215" t="s">
        <v>16</v>
      </c>
      <c r="D26" s="215" t="s">
        <v>16</v>
      </c>
      <c r="E26" s="215" t="s">
        <v>193</v>
      </c>
      <c r="F26" s="215" t="s">
        <v>83</v>
      </c>
      <c r="G26" s="215" t="s">
        <v>196</v>
      </c>
      <c r="H26" s="215" t="s">
        <v>22</v>
      </c>
      <c r="I26" s="215" t="s">
        <v>26</v>
      </c>
      <c r="K26" s="367">
        <f t="shared" si="10"/>
        <v>0</v>
      </c>
      <c r="L26" s="350" t="s">
        <v>75</v>
      </c>
      <c r="M26" s="351">
        <f t="shared" si="0"/>
        <v>0</v>
      </c>
      <c r="N26" s="351">
        <f t="shared" si="1"/>
        <v>0</v>
      </c>
      <c r="O26" s="351">
        <f t="shared" si="2"/>
        <v>0</v>
      </c>
      <c r="P26" s="351">
        <f t="shared" si="3"/>
        <v>0</v>
      </c>
      <c r="Q26" s="352">
        <f t="shared" si="4"/>
        <v>0</v>
      </c>
      <c r="R26" s="352">
        <f t="shared" si="5"/>
        <v>0</v>
      </c>
      <c r="S26" s="352">
        <f t="shared" si="6"/>
        <v>0</v>
      </c>
      <c r="T26" s="352">
        <f t="shared" si="7"/>
        <v>0</v>
      </c>
      <c r="U26" s="366">
        <f t="shared" si="8"/>
        <v>0</v>
      </c>
      <c r="V26" s="353">
        <f t="shared" si="9"/>
        <v>16</v>
      </c>
    </row>
    <row r="27" spans="1:22" s="212" customFormat="1">
      <c r="A27" s="221"/>
      <c r="B27" s="443"/>
      <c r="C27" s="443"/>
      <c r="D27" s="443"/>
      <c r="E27" s="443"/>
      <c r="F27" s="443"/>
      <c r="G27" s="443"/>
      <c r="H27" s="443"/>
      <c r="I27" s="443"/>
      <c r="K27" s="367">
        <f t="shared" si="10"/>
        <v>12</v>
      </c>
      <c r="L27" s="350" t="s">
        <v>24</v>
      </c>
      <c r="M27" s="351">
        <f t="shared" si="0"/>
        <v>0</v>
      </c>
      <c r="N27" s="351">
        <f t="shared" si="1"/>
        <v>0</v>
      </c>
      <c r="O27" s="351">
        <f t="shared" si="2"/>
        <v>2</v>
      </c>
      <c r="P27" s="351">
        <f t="shared" si="3"/>
        <v>0</v>
      </c>
      <c r="Q27" s="352">
        <f t="shared" si="4"/>
        <v>0</v>
      </c>
      <c r="R27" s="352">
        <f t="shared" si="5"/>
        <v>0</v>
      </c>
      <c r="S27" s="352">
        <f t="shared" si="6"/>
        <v>0</v>
      </c>
      <c r="T27" s="352">
        <f t="shared" si="7"/>
        <v>2</v>
      </c>
      <c r="U27" s="366">
        <f t="shared" si="8"/>
        <v>12</v>
      </c>
      <c r="V27" s="353">
        <f t="shared" si="9"/>
        <v>4</v>
      </c>
    </row>
    <row r="28" spans="1:22" s="212" customFormat="1">
      <c r="A28" s="219" t="s">
        <v>223</v>
      </c>
      <c r="B28" s="482" t="s">
        <v>243</v>
      </c>
      <c r="C28" s="481"/>
      <c r="D28" s="481"/>
      <c r="E28" s="481"/>
      <c r="F28" s="481"/>
      <c r="G28" s="481"/>
      <c r="H28" s="481"/>
      <c r="I28" s="481"/>
      <c r="K28" s="367">
        <f t="shared" si="10"/>
        <v>13</v>
      </c>
      <c r="L28" s="350" t="s">
        <v>29</v>
      </c>
      <c r="M28" s="351">
        <f t="shared" si="0"/>
        <v>0</v>
      </c>
      <c r="N28" s="351">
        <f t="shared" si="1"/>
        <v>0</v>
      </c>
      <c r="O28" s="351">
        <f t="shared" si="2"/>
        <v>1</v>
      </c>
      <c r="P28" s="351">
        <f t="shared" si="3"/>
        <v>0</v>
      </c>
      <c r="Q28" s="352">
        <f t="shared" si="4"/>
        <v>1</v>
      </c>
      <c r="R28" s="352">
        <f t="shared" si="5"/>
        <v>0</v>
      </c>
      <c r="S28" s="352">
        <f t="shared" si="6"/>
        <v>1</v>
      </c>
      <c r="T28" s="352">
        <f t="shared" si="7"/>
        <v>1</v>
      </c>
      <c r="U28" s="366">
        <f t="shared" si="8"/>
        <v>13</v>
      </c>
      <c r="V28" s="353">
        <f t="shared" si="9"/>
        <v>3</v>
      </c>
    </row>
    <row r="29" spans="1:22" s="212" customFormat="1">
      <c r="A29" s="211" t="s">
        <v>182</v>
      </c>
      <c r="B29" s="215" t="s">
        <v>215</v>
      </c>
      <c r="C29" s="215" t="s">
        <v>216</v>
      </c>
      <c r="D29" s="215" t="s">
        <v>217</v>
      </c>
      <c r="E29" s="215" t="s">
        <v>217</v>
      </c>
      <c r="F29" s="215" t="s">
        <v>219</v>
      </c>
      <c r="G29" s="215" t="s">
        <v>219</v>
      </c>
      <c r="H29" s="215" t="s">
        <v>219</v>
      </c>
      <c r="I29" s="215" t="s">
        <v>219</v>
      </c>
      <c r="J29" s="233"/>
      <c r="K29" s="367">
        <f t="shared" si="10"/>
        <v>1</v>
      </c>
      <c r="L29" s="350" t="s">
        <v>250</v>
      </c>
      <c r="M29" s="351">
        <f t="shared" si="0"/>
        <v>0</v>
      </c>
      <c r="N29" s="351">
        <f t="shared" si="1"/>
        <v>0</v>
      </c>
      <c r="O29" s="351">
        <f t="shared" si="2"/>
        <v>0</v>
      </c>
      <c r="P29" s="351">
        <f t="shared" si="3"/>
        <v>0</v>
      </c>
      <c r="Q29" s="352">
        <f t="shared" si="4"/>
        <v>0</v>
      </c>
      <c r="R29" s="352">
        <f t="shared" si="5"/>
        <v>0</v>
      </c>
      <c r="S29" s="352">
        <f t="shared" si="6"/>
        <v>0</v>
      </c>
      <c r="T29" s="352">
        <f t="shared" si="7"/>
        <v>1</v>
      </c>
      <c r="U29" s="366">
        <f t="shared" si="8"/>
        <v>1</v>
      </c>
      <c r="V29" s="353">
        <f t="shared" si="9"/>
        <v>14</v>
      </c>
    </row>
    <row r="30" spans="1:22" s="212" customFormat="1">
      <c r="A30" s="211" t="s">
        <v>0</v>
      </c>
      <c r="B30" s="215" t="s">
        <v>393</v>
      </c>
      <c r="C30" s="215" t="s">
        <v>785</v>
      </c>
      <c r="D30" s="215" t="s">
        <v>765</v>
      </c>
      <c r="E30" s="215" t="s">
        <v>328</v>
      </c>
      <c r="F30" s="215" t="s">
        <v>272</v>
      </c>
      <c r="G30" s="215" t="s">
        <v>305</v>
      </c>
      <c r="H30" s="215" t="s">
        <v>285</v>
      </c>
      <c r="I30" s="215" t="s">
        <v>278</v>
      </c>
      <c r="J30" s="223"/>
      <c r="K30" s="367">
        <f t="shared" si="10"/>
        <v>8</v>
      </c>
      <c r="L30" s="350" t="s">
        <v>193</v>
      </c>
      <c r="M30" s="351">
        <f t="shared" si="0"/>
        <v>0</v>
      </c>
      <c r="N30" s="351">
        <f t="shared" si="1"/>
        <v>0</v>
      </c>
      <c r="O30" s="351">
        <f t="shared" si="2"/>
        <v>0</v>
      </c>
      <c r="P30" s="351">
        <f t="shared" si="3"/>
        <v>1</v>
      </c>
      <c r="Q30" s="352">
        <f t="shared" si="4"/>
        <v>0</v>
      </c>
      <c r="R30" s="352">
        <f t="shared" si="5"/>
        <v>0</v>
      </c>
      <c r="S30" s="352">
        <f t="shared" si="6"/>
        <v>2</v>
      </c>
      <c r="T30" s="352">
        <f t="shared" si="7"/>
        <v>1</v>
      </c>
      <c r="U30" s="366">
        <f t="shared" si="8"/>
        <v>8</v>
      </c>
      <c r="V30" s="353">
        <f t="shared" si="9"/>
        <v>6</v>
      </c>
    </row>
    <row r="31" spans="1:22" s="212" customFormat="1">
      <c r="A31" s="211" t="s">
        <v>1</v>
      </c>
      <c r="B31" s="215" t="s">
        <v>83</v>
      </c>
      <c r="C31" s="215" t="s">
        <v>150</v>
      </c>
      <c r="D31" s="215" t="s">
        <v>16</v>
      </c>
      <c r="E31" s="215" t="s">
        <v>17</v>
      </c>
      <c r="F31" s="215" t="s">
        <v>196</v>
      </c>
      <c r="G31" s="215" t="s">
        <v>23</v>
      </c>
      <c r="H31" s="215" t="s">
        <v>24</v>
      </c>
      <c r="I31" s="215" t="s">
        <v>196</v>
      </c>
      <c r="J31" s="225"/>
      <c r="K31" s="367">
        <f t="shared" si="10"/>
        <v>0</v>
      </c>
      <c r="L31" s="350" t="s">
        <v>194</v>
      </c>
      <c r="M31" s="351">
        <f t="shared" si="0"/>
        <v>0</v>
      </c>
      <c r="N31" s="351">
        <f t="shared" si="1"/>
        <v>0</v>
      </c>
      <c r="O31" s="351">
        <f t="shared" si="2"/>
        <v>0</v>
      </c>
      <c r="P31" s="351">
        <f t="shared" si="3"/>
        <v>0</v>
      </c>
      <c r="Q31" s="352">
        <f t="shared" si="4"/>
        <v>0</v>
      </c>
      <c r="R31" s="352">
        <f t="shared" si="5"/>
        <v>0</v>
      </c>
      <c r="S31" s="352">
        <f t="shared" si="6"/>
        <v>0</v>
      </c>
      <c r="T31" s="352">
        <f t="shared" si="7"/>
        <v>0</v>
      </c>
      <c r="U31" s="366">
        <f t="shared" si="8"/>
        <v>0</v>
      </c>
      <c r="V31" s="353">
        <f t="shared" si="9"/>
        <v>16</v>
      </c>
    </row>
    <row r="32" spans="1:22" s="212" customFormat="1">
      <c r="A32" s="221"/>
      <c r="B32" s="443"/>
      <c r="C32" s="443"/>
      <c r="D32" s="443"/>
      <c r="E32" s="443"/>
      <c r="F32" s="443"/>
      <c r="G32" s="443"/>
      <c r="H32" s="443"/>
      <c r="I32" s="443"/>
      <c r="J32" s="98"/>
      <c r="K32" s="367">
        <f t="shared" si="10"/>
        <v>1</v>
      </c>
      <c r="L32" s="350" t="s">
        <v>23</v>
      </c>
      <c r="M32" s="351">
        <f t="shared" si="0"/>
        <v>0</v>
      </c>
      <c r="N32" s="351">
        <f t="shared" si="1"/>
        <v>0</v>
      </c>
      <c r="O32" s="351">
        <f t="shared" si="2"/>
        <v>0</v>
      </c>
      <c r="P32" s="351">
        <f t="shared" si="3"/>
        <v>0</v>
      </c>
      <c r="Q32" s="352">
        <f t="shared" si="4"/>
        <v>0</v>
      </c>
      <c r="R32" s="352">
        <f t="shared" si="5"/>
        <v>0</v>
      </c>
      <c r="S32" s="352">
        <f t="shared" si="6"/>
        <v>0</v>
      </c>
      <c r="T32" s="352">
        <f t="shared" si="7"/>
        <v>1</v>
      </c>
      <c r="U32" s="366">
        <f t="shared" si="8"/>
        <v>1</v>
      </c>
      <c r="V32" s="353">
        <f t="shared" si="9"/>
        <v>14</v>
      </c>
    </row>
    <row r="33" spans="1:19" s="212" customFormat="1">
      <c r="A33" s="221"/>
      <c r="B33" s="443"/>
      <c r="C33" s="443"/>
      <c r="D33" s="443"/>
      <c r="E33" s="443"/>
      <c r="F33" s="443"/>
      <c r="G33" s="443"/>
      <c r="H33" s="443"/>
      <c r="I33" s="443"/>
      <c r="L33" s="25"/>
      <c r="M33" s="25"/>
    </row>
    <row r="34" spans="1:19" s="127" customFormat="1" ht="15" customHeight="1">
      <c r="A34" s="219" t="s">
        <v>227</v>
      </c>
      <c r="I34" s="444"/>
    </row>
    <row r="35" spans="1:19" s="127" customFormat="1" ht="15" customHeight="1">
      <c r="A35" s="214" t="s">
        <v>182</v>
      </c>
      <c r="B35" s="215" t="s">
        <v>215</v>
      </c>
      <c r="C35" s="59" t="s">
        <v>216</v>
      </c>
      <c r="D35" s="215" t="s">
        <v>217</v>
      </c>
      <c r="E35" s="215" t="s">
        <v>218</v>
      </c>
      <c r="F35" s="215" t="s">
        <v>219</v>
      </c>
      <c r="G35" s="215" t="s">
        <v>220</v>
      </c>
      <c r="H35" s="215" t="s">
        <v>221</v>
      </c>
      <c r="I35" s="215" t="s">
        <v>222</v>
      </c>
    </row>
    <row r="36" spans="1:19" s="127" customFormat="1" ht="15" customHeight="1">
      <c r="A36" s="214" t="s">
        <v>1</v>
      </c>
      <c r="B36" s="215" t="s">
        <v>83</v>
      </c>
      <c r="C36" s="215" t="s">
        <v>16</v>
      </c>
      <c r="D36" s="215" t="s">
        <v>24</v>
      </c>
      <c r="E36" s="215" t="s">
        <v>22</v>
      </c>
      <c r="F36" s="215" t="s">
        <v>208</v>
      </c>
      <c r="G36" s="215" t="s">
        <v>18</v>
      </c>
      <c r="H36" s="215" t="s">
        <v>196</v>
      </c>
      <c r="I36" s="215"/>
    </row>
    <row r="37" spans="1:19" s="127" customFormat="1" ht="15" customHeight="1">
      <c r="A37" s="216" t="s">
        <v>183</v>
      </c>
      <c r="B37" s="424" t="s">
        <v>718</v>
      </c>
      <c r="C37" s="424" t="s">
        <v>742</v>
      </c>
      <c r="D37" s="424" t="s">
        <v>743</v>
      </c>
      <c r="E37" s="424" t="s">
        <v>747</v>
      </c>
      <c r="F37" s="424" t="s">
        <v>738</v>
      </c>
      <c r="G37" s="424" t="s">
        <v>748</v>
      </c>
      <c r="H37" s="215" t="s">
        <v>730</v>
      </c>
      <c r="I37" s="215"/>
    </row>
    <row r="38" spans="1:19" s="127" customFormat="1" ht="15" customHeight="1">
      <c r="A38" s="221"/>
      <c r="B38" s="443"/>
      <c r="C38" s="443"/>
      <c r="D38" s="443"/>
      <c r="E38" s="443"/>
      <c r="F38" s="443"/>
      <c r="G38" s="443"/>
      <c r="H38" s="443"/>
      <c r="I38" s="443"/>
    </row>
    <row r="39" spans="1:19" s="212" customFormat="1">
      <c r="A39" s="219" t="s">
        <v>228</v>
      </c>
      <c r="B39" s="127"/>
      <c r="C39" s="127"/>
      <c r="D39" s="127"/>
      <c r="E39" s="127"/>
      <c r="F39" s="127"/>
      <c r="G39" s="127"/>
      <c r="H39" s="127"/>
      <c r="I39" s="127"/>
      <c r="L39" s="25"/>
      <c r="M39" s="25"/>
    </row>
    <row r="40" spans="1:19" s="212" customFormat="1">
      <c r="A40" s="214" t="s">
        <v>182</v>
      </c>
      <c r="B40" s="215" t="s">
        <v>215</v>
      </c>
      <c r="C40" s="59" t="s">
        <v>216</v>
      </c>
      <c r="D40" s="215" t="s">
        <v>217</v>
      </c>
      <c r="E40" s="215" t="s">
        <v>218</v>
      </c>
      <c r="F40" s="215" t="s">
        <v>219</v>
      </c>
      <c r="G40" s="215" t="s">
        <v>219</v>
      </c>
      <c r="H40" s="215" t="s">
        <v>219</v>
      </c>
      <c r="I40" s="215" t="s">
        <v>219</v>
      </c>
      <c r="J40" s="212" t="s">
        <v>212</v>
      </c>
      <c r="L40" s="25"/>
      <c r="M40" s="25"/>
      <c r="N40" s="8"/>
      <c r="O40" s="8"/>
      <c r="P40" s="8"/>
      <c r="Q40" s="8"/>
      <c r="R40" s="8"/>
      <c r="S40" s="8"/>
    </row>
    <row r="41" spans="1:19" s="212" customFormat="1">
      <c r="A41" s="214" t="s">
        <v>1</v>
      </c>
      <c r="B41" s="215" t="s">
        <v>83</v>
      </c>
      <c r="C41" s="215" t="s">
        <v>16</v>
      </c>
      <c r="D41" s="215" t="s">
        <v>29</v>
      </c>
      <c r="E41" s="215" t="s">
        <v>24</v>
      </c>
      <c r="F41" s="215" t="s">
        <v>17</v>
      </c>
      <c r="G41" s="215" t="s">
        <v>193</v>
      </c>
      <c r="H41" s="215" t="s">
        <v>196</v>
      </c>
      <c r="I41" s="215" t="s">
        <v>25</v>
      </c>
      <c r="L41" s="25"/>
      <c r="M41" s="25"/>
    </row>
    <row r="42" spans="1:19" s="212" customFormat="1">
      <c r="A42" s="221"/>
      <c r="B42" s="443"/>
      <c r="C42" s="443"/>
      <c r="D42" s="443"/>
      <c r="E42" s="443"/>
      <c r="F42" s="443"/>
      <c r="G42" s="443"/>
      <c r="H42" s="443"/>
      <c r="I42" s="443"/>
      <c r="L42" s="25"/>
      <c r="M42" s="25"/>
    </row>
    <row r="43" spans="1:19" s="212" customFormat="1">
      <c r="A43" s="221"/>
      <c r="B43" s="56"/>
      <c r="C43" s="56"/>
      <c r="E43" s="56"/>
      <c r="L43" s="25"/>
      <c r="M43" s="25"/>
    </row>
    <row r="44" spans="1:19" s="127" customFormat="1" ht="15" customHeight="1">
      <c r="B44" s="99"/>
      <c r="C44" s="99"/>
      <c r="D44" s="99"/>
      <c r="E44" s="99"/>
      <c r="J44" s="127" t="s">
        <v>212</v>
      </c>
    </row>
    <row r="45" spans="1:19" s="212" customFormat="1">
      <c r="A45" s="221"/>
      <c r="B45" s="99"/>
      <c r="C45" s="99"/>
      <c r="D45" s="99"/>
      <c r="E45" s="99"/>
      <c r="F45" s="99"/>
      <c r="G45" s="570" t="s">
        <v>857</v>
      </c>
      <c r="H45" s="485"/>
      <c r="I45" s="485"/>
      <c r="L45" s="25"/>
      <c r="M45" s="25"/>
    </row>
    <row r="46" spans="1:19" s="127" customFormat="1" ht="15" customHeight="1">
      <c r="A46" s="98"/>
      <c r="G46" s="353" t="s">
        <v>858</v>
      </c>
      <c r="H46" s="675" t="s">
        <v>828</v>
      </c>
      <c r="I46" s="675"/>
      <c r="J46" s="127" t="s">
        <v>212</v>
      </c>
    </row>
    <row r="47" spans="1:19">
      <c r="A47" s="50" t="s">
        <v>181</v>
      </c>
      <c r="B47" s="50" t="s">
        <v>195</v>
      </c>
      <c r="C47" s="50" t="s">
        <v>229</v>
      </c>
      <c r="D47" s="50" t="s">
        <v>230</v>
      </c>
      <c r="E47" s="50" t="s">
        <v>231</v>
      </c>
      <c r="G47" s="353" t="s">
        <v>859</v>
      </c>
      <c r="H47" s="676" t="s">
        <v>829</v>
      </c>
      <c r="I47" s="676"/>
      <c r="J47" s="201" t="s">
        <v>212</v>
      </c>
      <c r="N47" s="212"/>
      <c r="P47" s="212"/>
      <c r="R47" s="212"/>
    </row>
    <row r="48" spans="1:19">
      <c r="A48" s="50" t="s">
        <v>15</v>
      </c>
      <c r="B48" s="50" t="s">
        <v>232</v>
      </c>
      <c r="C48" s="50" t="s">
        <v>233</v>
      </c>
      <c r="D48" s="50" t="s">
        <v>234</v>
      </c>
      <c r="E48" s="50" t="s">
        <v>235</v>
      </c>
      <c r="G48" s="353" t="s">
        <v>860</v>
      </c>
      <c r="H48" s="676" t="s">
        <v>864</v>
      </c>
      <c r="I48" s="676"/>
      <c r="N48" s="212"/>
      <c r="P48" s="212"/>
      <c r="R48" s="212"/>
    </row>
    <row r="49" spans="1:18">
      <c r="A49" s="228" t="s">
        <v>77</v>
      </c>
      <c r="B49" s="228" t="s">
        <v>234</v>
      </c>
      <c r="C49" s="228" t="s">
        <v>235</v>
      </c>
      <c r="D49" s="228" t="s">
        <v>236</v>
      </c>
      <c r="E49" s="228" t="s">
        <v>237</v>
      </c>
      <c r="G49" s="353" t="s">
        <v>861</v>
      </c>
      <c r="H49" s="353" t="s">
        <v>866</v>
      </c>
      <c r="I49" s="353"/>
      <c r="N49" s="212"/>
      <c r="P49" s="212"/>
      <c r="R49" s="212"/>
    </row>
    <row r="50" spans="1:18">
      <c r="A50" s="201" t="s">
        <v>244</v>
      </c>
    </row>
    <row r="51" spans="1:18">
      <c r="A51" s="354" t="s">
        <v>707</v>
      </c>
      <c r="B51" s="670" t="str">
        <f>VLOOKUP(D51,$K$9:$V$32,2,)</f>
        <v>秀明八千代</v>
      </c>
      <c r="C51" s="671"/>
      <c r="D51" s="359">
        <f>LARGE($U$9:$U$32,1)</f>
        <v>68</v>
      </c>
      <c r="F51" s="229"/>
      <c r="G51" s="44"/>
      <c r="H51" s="230"/>
      <c r="I51" s="229"/>
    </row>
    <row r="52" spans="1:18">
      <c r="A52" s="354" t="s">
        <v>709</v>
      </c>
      <c r="B52" s="670" t="str">
        <f t="shared" ref="B52:B53" si="11">VLOOKUP(D52,$K$9:$V$32,2,)</f>
        <v>拓大紅陵</v>
      </c>
      <c r="C52" s="671"/>
      <c r="D52" s="359">
        <f>LARGE($U$9:$U$32,2)</f>
        <v>34</v>
      </c>
      <c r="F52" s="229"/>
      <c r="G52" s="44"/>
      <c r="H52" s="230"/>
      <c r="I52" s="229"/>
    </row>
    <row r="53" spans="1:18">
      <c r="A53" s="354" t="s">
        <v>708</v>
      </c>
      <c r="B53" s="670" t="str">
        <f t="shared" si="11"/>
        <v>日体大柏</v>
      </c>
      <c r="C53" s="671"/>
      <c r="D53" s="359">
        <f>LARGE($U$9:$U$32,3)</f>
        <v>13</v>
      </c>
      <c r="F53" s="229"/>
      <c r="G53" s="44"/>
      <c r="H53" s="230"/>
      <c r="I53" s="229"/>
    </row>
  </sheetData>
  <mergeCells count="9">
    <mergeCell ref="B53:C53"/>
    <mergeCell ref="A1:I1"/>
    <mergeCell ref="A2:I2"/>
    <mergeCell ref="A3:I3"/>
    <mergeCell ref="B51:C51"/>
    <mergeCell ref="B52:C52"/>
    <mergeCell ref="H46:I46"/>
    <mergeCell ref="H47:I47"/>
    <mergeCell ref="H48:I48"/>
  </mergeCells>
  <phoneticPr fontId="3"/>
  <conditionalFormatting sqref="E10:J10 B10:C10">
    <cfRule type="cellIs" dxfId="8" priority="9" stopIfTrue="1" operator="equal">
      <formula>0</formula>
    </cfRule>
  </conditionalFormatting>
  <conditionalFormatting sqref="F10:J10 B10:C10">
    <cfRule type="cellIs" dxfId="7" priority="8" stopIfTrue="1" operator="equal">
      <formula>0</formula>
    </cfRule>
  </conditionalFormatting>
  <conditionalFormatting sqref="E10">
    <cfRule type="cellIs" dxfId="6" priority="7" stopIfTrue="1" operator="equal">
      <formula>0</formula>
    </cfRule>
  </conditionalFormatting>
  <conditionalFormatting sqref="I34">
    <cfRule type="cellIs" dxfId="5" priority="6" stopIfTrue="1" operator="equal">
      <formula>0</formula>
    </cfRule>
  </conditionalFormatting>
  <conditionalFormatting sqref="I34">
    <cfRule type="cellIs" dxfId="4" priority="5" stopIfTrue="1" operator="equal">
      <formula>0</formula>
    </cfRule>
  </conditionalFormatting>
  <conditionalFormatting sqref="E10">
    <cfRule type="cellIs" dxfId="3" priority="4" stopIfTrue="1" operator="equal">
      <formula>0</formula>
    </cfRule>
  </conditionalFormatting>
  <conditionalFormatting sqref="D10">
    <cfRule type="cellIs" dxfId="2" priority="3" stopIfTrue="1" operator="equal">
      <formula>0</formula>
    </cfRule>
  </conditionalFormatting>
  <conditionalFormatting sqref="D10">
    <cfRule type="cellIs" dxfId="1" priority="2" stopIfTrue="1" operator="equal">
      <formula>0</formula>
    </cfRule>
  </conditionalFormatting>
  <conditionalFormatting sqref="V9:V32">
    <cfRule type="cellIs" dxfId="0" priority="1" operator="lessThan">
      <formula>4</formula>
    </cfRule>
  </conditionalFormatting>
  <dataValidations count="1">
    <dataValidation imeMode="hiragana" allowBlank="1" showInputMessage="1" showErrorMessage="1" sqref="B37:H37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Normal="130" zoomScaleSheetLayoutView="100" workbookViewId="0">
      <selection activeCell="B55" sqref="B55"/>
    </sheetView>
  </sheetViews>
  <sheetFormatPr defaultRowHeight="13.5"/>
  <cols>
    <col min="1" max="1" width="15.625" style="61" customWidth="1"/>
    <col min="2" max="2" width="11.875" style="61" customWidth="1"/>
    <col min="3" max="6" width="12.125" style="61" customWidth="1"/>
    <col min="7" max="7" width="13" style="61" customWidth="1"/>
    <col min="8" max="16384" width="9" style="61"/>
  </cols>
  <sheetData>
    <row r="1" spans="1:7" ht="24" customHeight="1">
      <c r="A1" s="586" t="s">
        <v>84</v>
      </c>
      <c r="B1" s="587"/>
      <c r="C1" s="587"/>
      <c r="D1" s="587"/>
      <c r="E1" s="587"/>
      <c r="F1" s="587"/>
      <c r="G1" s="587"/>
    </row>
    <row r="2" spans="1:7" ht="19.5" customHeight="1">
      <c r="A2" s="588" t="s">
        <v>426</v>
      </c>
      <c r="B2" s="588"/>
      <c r="C2" s="62"/>
      <c r="D2" s="589" t="s">
        <v>427</v>
      </c>
      <c r="E2" s="589"/>
      <c r="F2" s="589"/>
      <c r="G2" s="62"/>
    </row>
    <row r="3" spans="1:7" ht="12" customHeight="1">
      <c r="A3" s="103">
        <v>0.29166666666666669</v>
      </c>
      <c r="B3" s="63" t="s">
        <v>85</v>
      </c>
      <c r="C3" s="63"/>
      <c r="D3" s="103">
        <v>0.29166666666666669</v>
      </c>
      <c r="E3" s="63" t="s">
        <v>85</v>
      </c>
      <c r="F3" s="63"/>
    </row>
    <row r="4" spans="1:7" ht="12" customHeight="1">
      <c r="A4" s="103">
        <v>0.3125</v>
      </c>
      <c r="B4" s="63" t="s">
        <v>86</v>
      </c>
      <c r="C4" s="63"/>
      <c r="D4" s="103">
        <v>0.3125</v>
      </c>
      <c r="E4" s="63" t="s">
        <v>86</v>
      </c>
      <c r="F4" s="63"/>
    </row>
    <row r="5" spans="1:7" ht="12" customHeight="1">
      <c r="A5" s="104" t="s">
        <v>166</v>
      </c>
      <c r="B5" s="105" t="s">
        <v>88</v>
      </c>
      <c r="C5" s="63"/>
      <c r="D5" s="103">
        <v>0.34027777777777773</v>
      </c>
      <c r="E5" s="63" t="s">
        <v>167</v>
      </c>
      <c r="F5" s="63"/>
    </row>
    <row r="6" spans="1:7" ht="12" customHeight="1">
      <c r="A6" s="104" t="s">
        <v>401</v>
      </c>
      <c r="B6" s="63" t="s">
        <v>87</v>
      </c>
      <c r="C6" s="63"/>
      <c r="D6" s="103">
        <v>0.3611111111111111</v>
      </c>
      <c r="E6" s="63" t="s">
        <v>90</v>
      </c>
      <c r="F6" s="63"/>
    </row>
    <row r="7" spans="1:7" ht="12" customHeight="1">
      <c r="A7" s="103">
        <v>0.36805555555555558</v>
      </c>
      <c r="B7" s="106" t="s">
        <v>89</v>
      </c>
      <c r="C7" s="63"/>
      <c r="D7" s="103">
        <v>0.6875</v>
      </c>
      <c r="E7" s="63" t="s">
        <v>91</v>
      </c>
      <c r="F7" s="63"/>
    </row>
    <row r="8" spans="1:7" ht="12" customHeight="1">
      <c r="A8" s="103">
        <v>0.3888888888888889</v>
      </c>
      <c r="B8" s="63" t="s">
        <v>168</v>
      </c>
      <c r="C8" s="63"/>
      <c r="D8" s="103">
        <v>0.70833333333333337</v>
      </c>
      <c r="E8" s="63" t="s">
        <v>169</v>
      </c>
      <c r="F8" s="63"/>
    </row>
    <row r="9" spans="1:7" ht="12" customHeight="1">
      <c r="A9" s="103">
        <v>0.39583333333333331</v>
      </c>
      <c r="B9" s="63" t="s">
        <v>90</v>
      </c>
      <c r="C9" s="63"/>
      <c r="D9" s="103"/>
      <c r="E9" s="63"/>
      <c r="F9" s="63"/>
    </row>
    <row r="10" spans="1:7" ht="12" customHeight="1">
      <c r="A10" s="107">
        <v>0.66666666666666663</v>
      </c>
      <c r="B10" s="63" t="s">
        <v>91</v>
      </c>
      <c r="C10" s="63"/>
      <c r="D10" s="103"/>
      <c r="E10" s="63"/>
      <c r="F10" s="63"/>
    </row>
    <row r="11" spans="1:7" ht="22.5" customHeight="1">
      <c r="A11" s="64" t="s">
        <v>625</v>
      </c>
    </row>
    <row r="12" spans="1:7">
      <c r="A12" s="65" t="s">
        <v>92</v>
      </c>
      <c r="B12" s="66" t="s">
        <v>93</v>
      </c>
      <c r="C12" s="66" t="s">
        <v>419</v>
      </c>
      <c r="D12" s="66" t="s">
        <v>420</v>
      </c>
      <c r="E12" s="66" t="s">
        <v>421</v>
      </c>
      <c r="F12" s="66" t="s">
        <v>422</v>
      </c>
      <c r="G12" s="66" t="s">
        <v>94</v>
      </c>
    </row>
    <row r="13" spans="1:7" ht="19.5" customHeight="1">
      <c r="A13" s="108" t="s">
        <v>403</v>
      </c>
      <c r="B13" s="66" t="s">
        <v>402</v>
      </c>
      <c r="C13" s="109" t="s">
        <v>411</v>
      </c>
      <c r="D13" s="109" t="s">
        <v>412</v>
      </c>
      <c r="E13" s="109" t="s">
        <v>411</v>
      </c>
      <c r="F13" s="109" t="s">
        <v>412</v>
      </c>
      <c r="G13" s="590" t="s">
        <v>171</v>
      </c>
    </row>
    <row r="14" spans="1:7" ht="19.5" customHeight="1">
      <c r="A14" s="108" t="s">
        <v>400</v>
      </c>
      <c r="B14" s="66" t="s">
        <v>404</v>
      </c>
      <c r="C14" s="109" t="s">
        <v>411</v>
      </c>
      <c r="D14" s="109" t="s">
        <v>412</v>
      </c>
      <c r="E14" s="109" t="s">
        <v>411</v>
      </c>
      <c r="F14" s="109" t="s">
        <v>412</v>
      </c>
      <c r="G14" s="591"/>
    </row>
    <row r="15" spans="1:7" ht="19.5" customHeight="1">
      <c r="A15" s="268" t="s">
        <v>405</v>
      </c>
      <c r="B15" s="255" t="s">
        <v>408</v>
      </c>
      <c r="C15" s="109" t="s">
        <v>413</v>
      </c>
      <c r="D15" s="109" t="s">
        <v>414</v>
      </c>
      <c r="E15" s="109" t="s">
        <v>412</v>
      </c>
      <c r="F15" s="109" t="s">
        <v>412</v>
      </c>
      <c r="G15" s="66" t="s">
        <v>176</v>
      </c>
    </row>
    <row r="16" spans="1:7" ht="19.5" customHeight="1">
      <c r="A16" s="268" t="s">
        <v>406</v>
      </c>
      <c r="B16" s="255" t="s">
        <v>409</v>
      </c>
      <c r="C16" s="269" t="s">
        <v>610</v>
      </c>
      <c r="D16" s="269" t="s">
        <v>414</v>
      </c>
      <c r="E16" s="110"/>
      <c r="F16" s="110"/>
      <c r="G16" s="66" t="s">
        <v>415</v>
      </c>
    </row>
    <row r="17" spans="1:7" ht="19.5" customHeight="1">
      <c r="A17" s="268" t="s">
        <v>407</v>
      </c>
      <c r="B17" s="255" t="s">
        <v>410</v>
      </c>
      <c r="C17" s="269" t="s">
        <v>609</v>
      </c>
      <c r="D17" s="269" t="s">
        <v>608</v>
      </c>
      <c r="E17" s="109" t="s">
        <v>417</v>
      </c>
      <c r="F17" s="110"/>
      <c r="G17" s="66" t="s">
        <v>416</v>
      </c>
    </row>
    <row r="18" spans="1:7">
      <c r="A18" s="583" t="s">
        <v>418</v>
      </c>
      <c r="B18" s="584"/>
      <c r="C18" s="584"/>
      <c r="D18" s="584"/>
      <c r="E18" s="584"/>
      <c r="F18" s="584"/>
      <c r="G18" s="585"/>
    </row>
    <row r="19" spans="1:7" ht="20.25" customHeight="1">
      <c r="A19" s="115" t="s">
        <v>95</v>
      </c>
      <c r="B19" s="68" t="s">
        <v>602</v>
      </c>
      <c r="C19" s="116" t="s">
        <v>578</v>
      </c>
      <c r="D19" s="116" t="s">
        <v>579</v>
      </c>
      <c r="E19" s="117" t="s">
        <v>580</v>
      </c>
      <c r="F19" s="110"/>
      <c r="G19" s="592" t="s">
        <v>177</v>
      </c>
    </row>
    <row r="20" spans="1:7" ht="20.25" customHeight="1">
      <c r="A20" s="118" t="s">
        <v>641</v>
      </c>
      <c r="B20" s="119" t="s">
        <v>603</v>
      </c>
      <c r="C20" s="120" t="s">
        <v>588</v>
      </c>
      <c r="D20" s="120" t="s">
        <v>590</v>
      </c>
      <c r="E20" s="121" t="s">
        <v>591</v>
      </c>
      <c r="F20" s="110"/>
      <c r="G20" s="593"/>
    </row>
    <row r="21" spans="1:7" ht="20.25" customHeight="1">
      <c r="A21" s="118" t="s">
        <v>96</v>
      </c>
      <c r="B21" s="119" t="s">
        <v>100</v>
      </c>
      <c r="C21" s="120" t="s">
        <v>423</v>
      </c>
      <c r="D21" s="120" t="s">
        <v>587</v>
      </c>
      <c r="E21" s="122"/>
      <c r="F21" s="110"/>
      <c r="G21" s="594" t="s">
        <v>175</v>
      </c>
    </row>
    <row r="22" spans="1:7" ht="20.25" customHeight="1">
      <c r="A22" s="118" t="s">
        <v>97</v>
      </c>
      <c r="B22" s="119" t="s">
        <v>101</v>
      </c>
      <c r="C22" s="120" t="s">
        <v>424</v>
      </c>
      <c r="D22" s="120" t="s">
        <v>589</v>
      </c>
      <c r="E22" s="122"/>
      <c r="F22" s="110"/>
      <c r="G22" s="595"/>
    </row>
    <row r="23" spans="1:7" ht="20.25" customHeight="1">
      <c r="A23" s="118" t="s">
        <v>425</v>
      </c>
      <c r="B23" s="123" t="s">
        <v>102</v>
      </c>
      <c r="C23" s="120" t="s">
        <v>596</v>
      </c>
      <c r="D23" s="120" t="s">
        <v>597</v>
      </c>
      <c r="E23" s="124"/>
      <c r="F23" s="110"/>
      <c r="G23" s="595"/>
    </row>
    <row r="24" spans="1:7" ht="20.25" customHeight="1">
      <c r="A24" s="118" t="s">
        <v>605</v>
      </c>
      <c r="B24" s="123" t="s">
        <v>604</v>
      </c>
      <c r="C24" s="120" t="s">
        <v>606</v>
      </c>
      <c r="D24" s="120" t="s">
        <v>606</v>
      </c>
      <c r="E24" s="124"/>
      <c r="F24" s="110"/>
      <c r="G24" s="595"/>
    </row>
    <row r="25" spans="1:7" ht="30" customHeight="1">
      <c r="A25" s="111" t="s">
        <v>626</v>
      </c>
      <c r="B25" s="112"/>
      <c r="C25" s="112"/>
      <c r="D25" s="112"/>
      <c r="E25" s="112"/>
      <c r="F25" s="112"/>
      <c r="G25" s="112"/>
    </row>
    <row r="26" spans="1:7" ht="13.5" customHeight="1">
      <c r="A26" s="113" t="s">
        <v>92</v>
      </c>
      <c r="B26" s="114" t="s">
        <v>93</v>
      </c>
      <c r="C26" s="66" t="s">
        <v>419</v>
      </c>
      <c r="D26" s="66" t="s">
        <v>420</v>
      </c>
      <c r="E26" s="66" t="s">
        <v>421</v>
      </c>
      <c r="F26" s="66" t="s">
        <v>422</v>
      </c>
      <c r="G26" s="66" t="s">
        <v>94</v>
      </c>
    </row>
    <row r="27" spans="1:7" ht="19.5" customHeight="1">
      <c r="A27" s="108" t="s">
        <v>170</v>
      </c>
      <c r="B27" s="66" t="s">
        <v>684</v>
      </c>
      <c r="C27" s="109" t="s">
        <v>173</v>
      </c>
      <c r="D27" s="109" t="s">
        <v>639</v>
      </c>
      <c r="E27" s="110"/>
      <c r="F27" s="110"/>
      <c r="G27" s="255" t="s">
        <v>642</v>
      </c>
    </row>
    <row r="28" spans="1:7" ht="19.5" customHeight="1">
      <c r="A28" s="108" t="s">
        <v>172</v>
      </c>
      <c r="B28" s="66" t="s">
        <v>685</v>
      </c>
      <c r="C28" s="109" t="s">
        <v>640</v>
      </c>
      <c r="D28" s="109" t="s">
        <v>428</v>
      </c>
      <c r="E28" s="110"/>
      <c r="F28" s="110"/>
      <c r="G28" s="66" t="s">
        <v>174</v>
      </c>
    </row>
    <row r="29" spans="1:7" ht="58.5" customHeight="1">
      <c r="A29" s="270" t="s">
        <v>477</v>
      </c>
      <c r="B29" s="258" t="s">
        <v>686</v>
      </c>
      <c r="C29" s="257" t="s">
        <v>479</v>
      </c>
      <c r="D29" s="257" t="s">
        <v>480</v>
      </c>
      <c r="E29" s="257" t="s">
        <v>546</v>
      </c>
      <c r="F29" s="125"/>
      <c r="G29" s="271" t="s">
        <v>697</v>
      </c>
    </row>
    <row r="30" spans="1:7">
      <c r="A30" s="583" t="s">
        <v>418</v>
      </c>
      <c r="B30" s="584"/>
      <c r="C30" s="584"/>
      <c r="D30" s="584"/>
      <c r="E30" s="584"/>
      <c r="F30" s="584"/>
      <c r="G30" s="585"/>
    </row>
    <row r="31" spans="1:7" ht="44.25" customHeight="1">
      <c r="A31" s="596" t="s">
        <v>478</v>
      </c>
      <c r="B31" s="598" t="s">
        <v>687</v>
      </c>
      <c r="C31" s="67" t="s">
        <v>547</v>
      </c>
      <c r="D31" s="67" t="s">
        <v>548</v>
      </c>
      <c r="E31" s="67" t="s">
        <v>551</v>
      </c>
      <c r="F31" s="125"/>
      <c r="G31" s="600" t="s">
        <v>698</v>
      </c>
    </row>
    <row r="32" spans="1:7" ht="44.25" customHeight="1">
      <c r="A32" s="597"/>
      <c r="B32" s="599"/>
      <c r="C32" s="257" t="s">
        <v>550</v>
      </c>
      <c r="D32" s="257" t="s">
        <v>549</v>
      </c>
      <c r="E32" s="257" t="s">
        <v>830</v>
      </c>
      <c r="F32" s="280"/>
      <c r="G32" s="601"/>
    </row>
    <row r="33" spans="1:7" ht="44.25" customHeight="1">
      <c r="A33" s="259" t="s">
        <v>552</v>
      </c>
      <c r="B33" s="258" t="s">
        <v>564</v>
      </c>
      <c r="C33" s="257" t="s">
        <v>557</v>
      </c>
      <c r="D33" s="257" t="s">
        <v>563</v>
      </c>
      <c r="E33" s="283"/>
      <c r="F33" s="280"/>
      <c r="G33" s="271" t="s">
        <v>699</v>
      </c>
    </row>
    <row r="34" spans="1:7" ht="44.25" customHeight="1">
      <c r="A34" s="281" t="s">
        <v>565</v>
      </c>
      <c r="B34" s="80" t="s">
        <v>566</v>
      </c>
      <c r="C34" s="67" t="s">
        <v>567</v>
      </c>
      <c r="D34" s="67" t="s">
        <v>568</v>
      </c>
      <c r="E34" s="282"/>
      <c r="F34" s="125"/>
      <c r="G34" s="343" t="s">
        <v>700</v>
      </c>
    </row>
    <row r="35" spans="1:7" ht="44.25" customHeight="1">
      <c r="A35" s="275"/>
      <c r="B35" s="276"/>
      <c r="C35" s="277"/>
      <c r="D35" s="277"/>
      <c r="E35" s="277"/>
      <c r="F35" s="278"/>
      <c r="G35" s="279"/>
    </row>
    <row r="36" spans="1:7" ht="12.75" customHeight="1">
      <c r="A36" s="275"/>
      <c r="B36" s="276"/>
      <c r="C36" s="277"/>
      <c r="D36" s="277"/>
      <c r="E36" s="277"/>
      <c r="F36" s="278"/>
      <c r="G36" s="279"/>
    </row>
    <row r="38" spans="1:7" ht="19.5" thickBot="1">
      <c r="A38" s="284" t="s">
        <v>178</v>
      </c>
    </row>
    <row r="39" spans="1:7" ht="19.5" thickBot="1">
      <c r="A39" s="285" t="s">
        <v>179</v>
      </c>
      <c r="B39" s="69"/>
      <c r="C39" s="69"/>
      <c r="D39" s="69"/>
      <c r="E39" s="286"/>
    </row>
  </sheetData>
  <mergeCells count="11">
    <mergeCell ref="G19:G20"/>
    <mergeCell ref="G21:G24"/>
    <mergeCell ref="A30:G30"/>
    <mergeCell ref="A31:A32"/>
    <mergeCell ref="B31:B32"/>
    <mergeCell ref="G31:G32"/>
    <mergeCell ref="A18:G18"/>
    <mergeCell ref="A1:G1"/>
    <mergeCell ref="A2:B2"/>
    <mergeCell ref="D2:F2"/>
    <mergeCell ref="G13:G14"/>
  </mergeCells>
  <phoneticPr fontId="3"/>
  <printOptions horizontalCentered="1"/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1"/>
  <sheetViews>
    <sheetView view="pageBreakPreview" zoomScaleNormal="100" zoomScaleSheetLayoutView="100" workbookViewId="0">
      <selection activeCell="G43" sqref="G43"/>
    </sheetView>
  </sheetViews>
  <sheetFormatPr defaultColWidth="9" defaultRowHeight="14.25"/>
  <cols>
    <col min="1" max="1" width="3.625" style="128" customWidth="1"/>
    <col min="2" max="2" width="0.75" style="128" hidden="1" customWidth="1"/>
    <col min="3" max="3" width="13" style="128" customWidth="1"/>
    <col min="4" max="4" width="11.75" style="128" customWidth="1"/>
    <col min="5" max="5" width="9.25" style="146" customWidth="1"/>
    <col min="6" max="6" width="6.5" style="128" customWidth="1"/>
    <col min="7" max="7" width="9.25" style="128" customWidth="1"/>
    <col min="8" max="8" width="2.875" style="128" customWidth="1"/>
    <col min="9" max="9" width="3.625" style="128" customWidth="1"/>
    <col min="10" max="10" width="6.375" style="128" hidden="1" customWidth="1"/>
    <col min="11" max="11" width="13" style="128" customWidth="1"/>
    <col min="12" max="12" width="10.75" style="128" bestFit="1" customWidth="1"/>
    <col min="13" max="13" width="9.25" style="146" customWidth="1"/>
    <col min="14" max="14" width="6.5" style="128" customWidth="1"/>
    <col min="15" max="15" width="9.25" style="128" customWidth="1"/>
    <col min="16" max="16" width="5.125" style="128" customWidth="1"/>
    <col min="17" max="17" width="5.125" style="127" customWidth="1"/>
    <col min="18" max="18" width="9" style="128"/>
    <col min="19" max="44" width="3.25" style="128" customWidth="1"/>
    <col min="45" max="16384" width="9" style="128"/>
  </cols>
  <sheetData>
    <row r="1" spans="1:18" s="81" customFormat="1" ht="29.25" customHeight="1">
      <c r="A1" s="602" t="s">
        <v>399</v>
      </c>
      <c r="B1" s="602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126"/>
      <c r="Q1" s="127"/>
    </row>
    <row r="2" spans="1:18" s="81" customFormat="1" ht="21.75" customHeight="1">
      <c r="A2" s="128"/>
      <c r="B2" s="128"/>
      <c r="C2" s="129" t="s">
        <v>337</v>
      </c>
      <c r="D2" s="130"/>
      <c r="E2" s="130"/>
      <c r="F2" s="130"/>
      <c r="G2" s="130"/>
      <c r="H2" s="130"/>
      <c r="I2" s="130"/>
      <c r="J2" s="130"/>
      <c r="K2" s="129" t="s">
        <v>339</v>
      </c>
      <c r="L2" s="131"/>
      <c r="M2" s="132"/>
      <c r="N2" s="132"/>
      <c r="O2" s="126"/>
      <c r="Q2" s="127"/>
    </row>
    <row r="3" spans="1:18" s="8" customFormat="1" ht="30" customHeight="1">
      <c r="A3" s="133" t="s">
        <v>351</v>
      </c>
      <c r="B3" s="133" t="s">
        <v>180</v>
      </c>
      <c r="C3" s="133" t="s">
        <v>0</v>
      </c>
      <c r="D3" s="133" t="s">
        <v>1</v>
      </c>
      <c r="E3" s="134" t="s">
        <v>181</v>
      </c>
      <c r="F3" s="133" t="s">
        <v>182</v>
      </c>
      <c r="G3" s="134" t="s">
        <v>183</v>
      </c>
      <c r="H3" s="135"/>
      <c r="I3" s="133" t="s">
        <v>352</v>
      </c>
      <c r="J3" s="133" t="s">
        <v>643</v>
      </c>
      <c r="K3" s="133" t="s">
        <v>0</v>
      </c>
      <c r="L3" s="133" t="s">
        <v>1</v>
      </c>
      <c r="M3" s="134" t="s">
        <v>181</v>
      </c>
      <c r="N3" s="133" t="s">
        <v>182</v>
      </c>
      <c r="O3" s="134" t="s">
        <v>183</v>
      </c>
      <c r="R3" s="135" t="s">
        <v>627</v>
      </c>
    </row>
    <row r="4" spans="1:18" s="8" customFormat="1" ht="30" customHeight="1">
      <c r="A4" s="133">
        <v>1</v>
      </c>
      <c r="B4" s="133">
        <v>6</v>
      </c>
      <c r="C4" s="133" t="str">
        <f>VLOOKUP(B4,$B$41:$D$110,2)</f>
        <v>井桁　芽香</v>
      </c>
      <c r="D4" s="133" t="str">
        <f t="shared" ref="D4:D10" si="0">VLOOKUP(B4,$B$41:$D$210,3)</f>
        <v>長生</v>
      </c>
      <c r="E4" s="134">
        <v>22.88</v>
      </c>
      <c r="F4" s="136">
        <v>1</v>
      </c>
      <c r="G4" s="378" t="s">
        <v>729</v>
      </c>
      <c r="H4" s="25"/>
      <c r="I4" s="133">
        <v>16</v>
      </c>
      <c r="J4" s="133">
        <v>4</v>
      </c>
      <c r="K4" s="133" t="str">
        <f>VLOOKUP(J4,$B$41:$D$210,2)</f>
        <v>添田　理沙</v>
      </c>
      <c r="L4" s="133" t="str">
        <f t="shared" ref="L4:L10" si="1">VLOOKUP(J4,$B$41:$D$210,3)</f>
        <v>木更津総合</v>
      </c>
      <c r="M4" s="134">
        <v>20.8</v>
      </c>
      <c r="N4" s="136">
        <v>3</v>
      </c>
      <c r="O4" s="137" t="s">
        <v>730</v>
      </c>
      <c r="R4" s="135" t="s">
        <v>186</v>
      </c>
    </row>
    <row r="5" spans="1:18" s="8" customFormat="1" ht="30" customHeight="1">
      <c r="A5" s="242">
        <v>2</v>
      </c>
      <c r="B5" s="133">
        <v>15</v>
      </c>
      <c r="C5" s="133" t="str">
        <f t="shared" ref="C5:C10" si="2">VLOOKUP(B5,$B$41:$D$210,2)</f>
        <v>倉持　美優花</v>
      </c>
      <c r="D5" s="133" t="str">
        <f t="shared" si="0"/>
        <v>秀明八千代</v>
      </c>
      <c r="E5" s="134">
        <v>21.26</v>
      </c>
      <c r="F5" s="136">
        <v>2</v>
      </c>
      <c r="G5" s="378" t="s">
        <v>730</v>
      </c>
      <c r="H5" s="25"/>
      <c r="I5" s="242">
        <v>17</v>
      </c>
      <c r="J5" s="133">
        <v>8</v>
      </c>
      <c r="K5" s="133" t="str">
        <f>VLOOKUP(J5,$B$41:$D$210,2)</f>
        <v>増田　望華</v>
      </c>
      <c r="L5" s="133" t="str">
        <f t="shared" si="1"/>
        <v>成東</v>
      </c>
      <c r="M5" s="134">
        <v>17.14</v>
      </c>
      <c r="N5" s="136">
        <v>6</v>
      </c>
      <c r="O5" s="137" t="s">
        <v>731</v>
      </c>
      <c r="R5" s="135" t="s">
        <v>184</v>
      </c>
    </row>
    <row r="6" spans="1:18" s="8" customFormat="1" ht="30" customHeight="1">
      <c r="A6" s="242">
        <v>3</v>
      </c>
      <c r="B6" s="133">
        <v>22</v>
      </c>
      <c r="C6" s="133" t="str">
        <f t="shared" si="2"/>
        <v>邉見　羽琉</v>
      </c>
      <c r="D6" s="133" t="str">
        <f t="shared" si="0"/>
        <v>習志野</v>
      </c>
      <c r="E6" s="134">
        <v>18.399999999999999</v>
      </c>
      <c r="F6" s="136">
        <v>7</v>
      </c>
      <c r="G6" s="378" t="s">
        <v>731</v>
      </c>
      <c r="H6" s="25"/>
      <c r="I6" s="242">
        <v>18</v>
      </c>
      <c r="J6" s="133">
        <v>26</v>
      </c>
      <c r="K6" s="133" t="str">
        <f t="shared" ref="K6:K10" si="3">VLOOKUP(J6,$B$41:$D$210,2)</f>
        <v>中野　愛深</v>
      </c>
      <c r="L6" s="133" t="str">
        <f t="shared" si="1"/>
        <v>麗澤</v>
      </c>
      <c r="M6" s="134">
        <v>20.420000000000002</v>
      </c>
      <c r="N6" s="136">
        <v>4</v>
      </c>
      <c r="O6" s="137" t="s">
        <v>731</v>
      </c>
      <c r="R6" s="135" t="s">
        <v>187</v>
      </c>
    </row>
    <row r="7" spans="1:18" s="8" customFormat="1" ht="30" customHeight="1">
      <c r="A7" s="242">
        <v>4</v>
      </c>
      <c r="B7" s="133">
        <v>9</v>
      </c>
      <c r="C7" s="133" t="str">
        <f t="shared" si="2"/>
        <v>塚川　文香</v>
      </c>
      <c r="D7" s="133" t="str">
        <f t="shared" si="0"/>
        <v>成東</v>
      </c>
      <c r="E7" s="134">
        <v>20.86</v>
      </c>
      <c r="F7" s="136">
        <v>3</v>
      </c>
      <c r="G7" s="378" t="s">
        <v>730</v>
      </c>
      <c r="H7" s="25"/>
      <c r="I7" s="242">
        <v>19</v>
      </c>
      <c r="J7" s="133">
        <v>23</v>
      </c>
      <c r="K7" s="234" t="str">
        <f t="shared" si="3"/>
        <v>小松　凜</v>
      </c>
      <c r="L7" s="133" t="str">
        <f t="shared" si="1"/>
        <v>千葉南</v>
      </c>
      <c r="M7" s="134">
        <v>18.54</v>
      </c>
      <c r="N7" s="136">
        <v>5</v>
      </c>
      <c r="O7" s="137" t="s">
        <v>732</v>
      </c>
      <c r="R7" s="135" t="s">
        <v>185</v>
      </c>
    </row>
    <row r="8" spans="1:18" s="8" customFormat="1" ht="30" customHeight="1">
      <c r="A8" s="242">
        <v>5</v>
      </c>
      <c r="B8" s="133">
        <v>20</v>
      </c>
      <c r="C8" s="133" t="str">
        <f t="shared" si="2"/>
        <v>藤川優奈</v>
      </c>
      <c r="D8" s="133" t="str">
        <f t="shared" si="0"/>
        <v>千葉経済</v>
      </c>
      <c r="E8" s="134">
        <v>20.18</v>
      </c>
      <c r="F8" s="136">
        <v>4</v>
      </c>
      <c r="G8" s="378" t="s">
        <v>730</v>
      </c>
      <c r="H8" s="25"/>
      <c r="I8" s="242">
        <v>20</v>
      </c>
      <c r="J8" s="133">
        <v>10</v>
      </c>
      <c r="K8" s="133" t="str">
        <f t="shared" si="3"/>
        <v>田中千絢</v>
      </c>
      <c r="L8" s="133" t="str">
        <f t="shared" si="1"/>
        <v>成田</v>
      </c>
      <c r="M8" s="134"/>
      <c r="N8" s="136" t="s">
        <v>735</v>
      </c>
      <c r="O8" s="137" t="s">
        <v>733</v>
      </c>
      <c r="R8" s="135" t="s">
        <v>628</v>
      </c>
    </row>
    <row r="9" spans="1:18" s="8" customFormat="1" ht="30" customHeight="1">
      <c r="A9" s="242">
        <v>6</v>
      </c>
      <c r="B9" s="133">
        <v>27</v>
      </c>
      <c r="C9" s="133" t="str">
        <f t="shared" si="2"/>
        <v>栁田　紗希</v>
      </c>
      <c r="D9" s="133" t="str">
        <f t="shared" si="0"/>
        <v>西武台</v>
      </c>
      <c r="E9" s="134">
        <v>18.62</v>
      </c>
      <c r="F9" s="136">
        <v>6</v>
      </c>
      <c r="G9" s="378" t="s">
        <v>732</v>
      </c>
      <c r="H9" s="25"/>
      <c r="I9" s="242">
        <v>21</v>
      </c>
      <c r="J9" s="133">
        <v>12</v>
      </c>
      <c r="K9" s="133" t="str">
        <f t="shared" si="3"/>
        <v>渡邉　寿々花</v>
      </c>
      <c r="L9" s="133" t="str">
        <f t="shared" si="1"/>
        <v>市立銚子</v>
      </c>
      <c r="M9" s="134">
        <v>15.06</v>
      </c>
      <c r="N9" s="136">
        <v>7</v>
      </c>
      <c r="O9" s="137" t="s">
        <v>730</v>
      </c>
      <c r="R9" s="135" t="s">
        <v>629</v>
      </c>
    </row>
    <row r="10" spans="1:18" s="8" customFormat="1" ht="30" customHeight="1">
      <c r="A10" s="242">
        <v>7</v>
      </c>
      <c r="B10" s="133">
        <v>11</v>
      </c>
      <c r="C10" s="133" t="str">
        <f t="shared" si="2"/>
        <v>花澤　そら</v>
      </c>
      <c r="D10" s="133" t="str">
        <f t="shared" si="0"/>
        <v>市立銚子</v>
      </c>
      <c r="E10" s="134">
        <v>19.079999999999998</v>
      </c>
      <c r="F10" s="136">
        <v>5</v>
      </c>
      <c r="G10" s="378" t="s">
        <v>730</v>
      </c>
      <c r="H10" s="25"/>
      <c r="I10" s="242">
        <v>22</v>
      </c>
      <c r="J10" s="133">
        <v>14</v>
      </c>
      <c r="K10" s="133" t="str">
        <f t="shared" si="3"/>
        <v>大野　美桜</v>
      </c>
      <c r="L10" s="133" t="str">
        <f t="shared" si="1"/>
        <v>秀明八千代</v>
      </c>
      <c r="M10" s="134">
        <v>24.4</v>
      </c>
      <c r="N10" s="136">
        <v>2</v>
      </c>
      <c r="O10" s="137" t="s">
        <v>730</v>
      </c>
      <c r="R10" s="240" t="s">
        <v>630</v>
      </c>
    </row>
    <row r="11" spans="1:18" s="8" customFormat="1" ht="30" customHeight="1">
      <c r="A11" s="242">
        <v>8</v>
      </c>
      <c r="B11" s="242">
        <v>24</v>
      </c>
      <c r="C11" s="242" t="str">
        <f t="shared" ref="C11" si="4">VLOOKUP(B11,$B$41:$D$210,2)</f>
        <v>吉田　蒼生</v>
      </c>
      <c r="D11" s="242" t="str">
        <f t="shared" ref="D11" si="5">VLOOKUP(B11,$B$41:$D$210,3)</f>
        <v>千葉南</v>
      </c>
      <c r="E11" s="134">
        <v>17.579999999999998</v>
      </c>
      <c r="F11" s="136">
        <v>8</v>
      </c>
      <c r="G11" s="378" t="s">
        <v>730</v>
      </c>
      <c r="H11" s="240"/>
      <c r="I11" s="242">
        <v>23</v>
      </c>
      <c r="J11" s="242">
        <v>18</v>
      </c>
      <c r="K11" s="246" t="str">
        <f t="shared" ref="K11" si="6">VLOOKUP(J11,$B$41:$D$210,2)</f>
        <v>須賀田　華弥</v>
      </c>
      <c r="L11" s="242" t="str">
        <f t="shared" ref="L11" si="7">VLOOKUP(J11,$B$41:$D$210,3)</f>
        <v>秀明八千代</v>
      </c>
      <c r="M11" s="134">
        <v>24.46</v>
      </c>
      <c r="N11" s="136">
        <v>1</v>
      </c>
      <c r="O11" s="137" t="s">
        <v>729</v>
      </c>
    </row>
    <row r="12" spans="1:18" s="8" customFormat="1" ht="3.75" customHeight="1">
      <c r="A12" s="240"/>
      <c r="B12" s="240"/>
      <c r="C12" s="240"/>
      <c r="D12" s="240"/>
      <c r="E12" s="138"/>
      <c r="F12" s="139"/>
      <c r="G12" s="245"/>
      <c r="H12" s="240"/>
      <c r="I12" s="240"/>
      <c r="J12" s="240"/>
      <c r="K12" s="240"/>
      <c r="L12" s="240"/>
      <c r="M12" s="138"/>
      <c r="N12" s="139"/>
      <c r="O12" s="245"/>
      <c r="Q12" s="138"/>
    </row>
    <row r="13" spans="1:18" s="8" customFormat="1" ht="3.75" customHeight="1">
      <c r="A13" s="94"/>
      <c r="B13" s="94"/>
      <c r="C13" s="94"/>
      <c r="D13" s="94"/>
      <c r="E13" s="138"/>
      <c r="F13" s="139"/>
      <c r="G13" s="139"/>
      <c r="H13" s="135"/>
      <c r="I13" s="94"/>
      <c r="J13" s="94"/>
      <c r="K13" s="94"/>
      <c r="L13" s="94"/>
      <c r="M13" s="138"/>
      <c r="N13" s="139"/>
      <c r="Q13" s="138"/>
    </row>
    <row r="14" spans="1:18" s="8" customFormat="1" ht="30" customHeight="1">
      <c r="A14" s="135"/>
      <c r="B14" s="135"/>
      <c r="C14" s="130" t="s">
        <v>338</v>
      </c>
      <c r="D14" s="130"/>
      <c r="E14" s="130"/>
      <c r="F14" s="130"/>
      <c r="G14" s="130"/>
      <c r="H14" s="130"/>
      <c r="I14" s="140"/>
      <c r="J14" s="140"/>
      <c r="K14" s="141" t="s">
        <v>340</v>
      </c>
      <c r="L14" s="135"/>
      <c r="M14" s="135"/>
      <c r="N14" s="135"/>
      <c r="Q14" s="135"/>
    </row>
    <row r="15" spans="1:18" s="8" customFormat="1" ht="30" customHeight="1">
      <c r="A15" s="133" t="s">
        <v>353</v>
      </c>
      <c r="B15" s="133" t="s">
        <v>188</v>
      </c>
      <c r="C15" s="133" t="s">
        <v>0</v>
      </c>
      <c r="D15" s="133" t="s">
        <v>1</v>
      </c>
      <c r="E15" s="134" t="s">
        <v>181</v>
      </c>
      <c r="F15" s="133" t="s">
        <v>182</v>
      </c>
      <c r="G15" s="134" t="s">
        <v>183</v>
      </c>
      <c r="H15" s="16"/>
      <c r="I15" s="133" t="s">
        <v>354</v>
      </c>
      <c r="J15" s="133" t="s">
        <v>189</v>
      </c>
      <c r="K15" s="133" t="s">
        <v>0</v>
      </c>
      <c r="L15" s="133" t="s">
        <v>1</v>
      </c>
      <c r="M15" s="134" t="s">
        <v>181</v>
      </c>
      <c r="N15" s="133" t="s">
        <v>182</v>
      </c>
      <c r="O15" s="134" t="s">
        <v>183</v>
      </c>
    </row>
    <row r="16" spans="1:18" s="8" customFormat="1" ht="30" customHeight="1">
      <c r="A16" s="133">
        <v>9</v>
      </c>
      <c r="B16" s="133">
        <v>7</v>
      </c>
      <c r="C16" s="133" t="str">
        <f>VLOOKUP(B16,$B$41:$D$210,2)</f>
        <v>田邉 未乃和</v>
      </c>
      <c r="D16" s="133" t="str">
        <f t="shared" ref="D16:D22" si="8">VLOOKUP(B16,$B$41:$D$210,3)</f>
        <v>東金</v>
      </c>
      <c r="E16" s="134">
        <v>19.22</v>
      </c>
      <c r="F16" s="136">
        <v>6</v>
      </c>
      <c r="G16" s="137" t="s">
        <v>732</v>
      </c>
      <c r="H16" s="16"/>
      <c r="I16" s="133">
        <v>24</v>
      </c>
      <c r="J16" s="133">
        <v>21</v>
      </c>
      <c r="K16" s="133" t="str">
        <f t="shared" ref="K16:K22" si="9">VLOOKUP(J16,$B$41:$D$210,2)</f>
        <v>藤田　ゆき</v>
      </c>
      <c r="L16" s="133" t="str">
        <f t="shared" ref="L16:L22" si="10">VLOOKUP(J16,$B$41:$D$210,3)</f>
        <v>習志野</v>
      </c>
      <c r="M16" s="134"/>
      <c r="N16" s="136" t="s">
        <v>735</v>
      </c>
      <c r="O16" s="137" t="s">
        <v>733</v>
      </c>
      <c r="P16" s="16"/>
    </row>
    <row r="17" spans="1:18" s="8" customFormat="1" ht="30" customHeight="1">
      <c r="A17" s="242">
        <v>10</v>
      </c>
      <c r="B17" s="133">
        <v>29</v>
      </c>
      <c r="C17" s="133" t="str">
        <f>VLOOKUP(B17,$B$41:$D$210,2)</f>
        <v>大林　茉央</v>
      </c>
      <c r="D17" s="133" t="str">
        <f t="shared" si="8"/>
        <v>船橋東</v>
      </c>
      <c r="E17" s="134">
        <v>21.48</v>
      </c>
      <c r="F17" s="136">
        <v>3</v>
      </c>
      <c r="G17" s="137" t="s">
        <v>734</v>
      </c>
      <c r="H17" s="16"/>
      <c r="I17" s="242">
        <v>25</v>
      </c>
      <c r="J17" s="133">
        <v>30</v>
      </c>
      <c r="K17" s="133" t="str">
        <f t="shared" si="9"/>
        <v>関　ちづる</v>
      </c>
      <c r="L17" s="133" t="str">
        <f t="shared" si="10"/>
        <v>昭和学院</v>
      </c>
      <c r="M17" s="134">
        <v>19.600000000000001</v>
      </c>
      <c r="N17" s="136">
        <v>5</v>
      </c>
      <c r="O17" s="137" t="s">
        <v>732</v>
      </c>
      <c r="P17" s="16"/>
    </row>
    <row r="18" spans="1:18" s="8" customFormat="1" ht="30" customHeight="1">
      <c r="A18" s="242">
        <v>11</v>
      </c>
      <c r="B18" s="133">
        <v>13</v>
      </c>
      <c r="C18" s="133" t="str">
        <f>VLOOKUP(B18,$B$41:$D$210,2)</f>
        <v>渡邉　美希</v>
      </c>
      <c r="D18" s="133" t="str">
        <f t="shared" si="8"/>
        <v>佐原</v>
      </c>
      <c r="E18" s="134">
        <v>16.5</v>
      </c>
      <c r="F18" s="136">
        <v>7</v>
      </c>
      <c r="G18" s="137" t="s">
        <v>730</v>
      </c>
      <c r="H18" s="16"/>
      <c r="I18" s="242">
        <v>26</v>
      </c>
      <c r="J18" s="133">
        <v>28</v>
      </c>
      <c r="K18" s="133" t="str">
        <f t="shared" si="9"/>
        <v>齊藤　朝花</v>
      </c>
      <c r="L18" s="133" t="str">
        <f t="shared" si="10"/>
        <v>船橋東</v>
      </c>
      <c r="M18" s="134">
        <v>20.8</v>
      </c>
      <c r="N18" s="136">
        <v>3</v>
      </c>
      <c r="O18" s="137" t="s">
        <v>734</v>
      </c>
      <c r="P18" s="16"/>
    </row>
    <row r="19" spans="1:18" s="8" customFormat="1" ht="30" customHeight="1">
      <c r="A19" s="242">
        <v>12</v>
      </c>
      <c r="B19" s="133">
        <v>1</v>
      </c>
      <c r="C19" s="133" t="str">
        <f>VLOOKUP(B19,$B$41:$D$210,2)</f>
        <v>山田　悠月</v>
      </c>
      <c r="D19" s="133" t="str">
        <f t="shared" si="8"/>
        <v>拓大紅陵</v>
      </c>
      <c r="E19" s="134">
        <v>21.82</v>
      </c>
      <c r="F19" s="136">
        <v>2</v>
      </c>
      <c r="G19" s="137" t="s">
        <v>731</v>
      </c>
      <c r="H19" s="16"/>
      <c r="I19" s="242">
        <v>27</v>
      </c>
      <c r="J19" s="133">
        <v>2</v>
      </c>
      <c r="K19" s="133" t="str">
        <f t="shared" si="9"/>
        <v>木津　美咲</v>
      </c>
      <c r="L19" s="133" t="str">
        <f t="shared" si="10"/>
        <v>拓大紅陵</v>
      </c>
      <c r="M19" s="134">
        <v>22.86</v>
      </c>
      <c r="N19" s="136">
        <v>2</v>
      </c>
      <c r="O19" s="137" t="s">
        <v>734</v>
      </c>
      <c r="P19" s="16"/>
    </row>
    <row r="20" spans="1:18" s="8" customFormat="1" ht="30" customHeight="1">
      <c r="A20" s="242">
        <v>13</v>
      </c>
      <c r="B20" s="133">
        <v>25</v>
      </c>
      <c r="C20" s="133" t="str">
        <f>VLOOKUP(B20,$B$41:$D$210,2)</f>
        <v>浦　千聖</v>
      </c>
      <c r="D20" s="133" t="str">
        <f t="shared" si="8"/>
        <v>麗澤</v>
      </c>
      <c r="E20" s="134">
        <v>20.88</v>
      </c>
      <c r="F20" s="136">
        <v>4</v>
      </c>
      <c r="G20" s="137" t="s">
        <v>731</v>
      </c>
      <c r="H20" s="16"/>
      <c r="I20" s="242">
        <v>28</v>
      </c>
      <c r="J20" s="133">
        <v>19</v>
      </c>
      <c r="K20" s="133" t="str">
        <f t="shared" si="9"/>
        <v>長沼遙月</v>
      </c>
      <c r="L20" s="133" t="str">
        <f t="shared" si="10"/>
        <v>千葉経済</v>
      </c>
      <c r="M20" s="134">
        <v>20.399999999999999</v>
      </c>
      <c r="N20" s="136">
        <v>4</v>
      </c>
      <c r="O20" s="137" t="s">
        <v>731</v>
      </c>
      <c r="P20" s="16"/>
    </row>
    <row r="21" spans="1:18" s="8" customFormat="1" ht="30" customHeight="1">
      <c r="A21" s="242">
        <v>14</v>
      </c>
      <c r="B21" s="133">
        <v>3</v>
      </c>
      <c r="C21" s="133" t="str">
        <f>VLOOKUP(B21,$B$41:$D$71,2)</f>
        <v>林　佑夏</v>
      </c>
      <c r="D21" s="133" t="str">
        <f t="shared" si="8"/>
        <v>木更津総合</v>
      </c>
      <c r="E21" s="134">
        <v>19.32</v>
      </c>
      <c r="F21" s="136">
        <v>5</v>
      </c>
      <c r="G21" s="137" t="s">
        <v>734</v>
      </c>
      <c r="H21" s="16"/>
      <c r="I21" s="242">
        <v>29</v>
      </c>
      <c r="J21" s="133">
        <v>5</v>
      </c>
      <c r="K21" s="133" t="str">
        <f t="shared" si="9"/>
        <v>小俣　歩実</v>
      </c>
      <c r="L21" s="133" t="str">
        <f t="shared" si="10"/>
        <v>長生</v>
      </c>
      <c r="M21" s="134"/>
      <c r="N21" s="136" t="s">
        <v>735</v>
      </c>
      <c r="O21" s="137" t="s">
        <v>733</v>
      </c>
      <c r="P21" s="16"/>
    </row>
    <row r="22" spans="1:18" s="8" customFormat="1" ht="30" customHeight="1">
      <c r="A22" s="242">
        <v>15</v>
      </c>
      <c r="B22" s="133">
        <v>16</v>
      </c>
      <c r="C22" s="133" t="str">
        <f>VLOOKUP(B22,$B$41:$D$71,2)</f>
        <v>徳永　愛心</v>
      </c>
      <c r="D22" s="133" t="str">
        <f t="shared" si="8"/>
        <v>秀明八千代</v>
      </c>
      <c r="E22" s="134">
        <v>25</v>
      </c>
      <c r="F22" s="136">
        <v>1</v>
      </c>
      <c r="G22" s="137" t="s">
        <v>730</v>
      </c>
      <c r="H22" s="16"/>
      <c r="I22" s="242">
        <v>30</v>
      </c>
      <c r="J22" s="133">
        <v>17</v>
      </c>
      <c r="K22" s="133" t="str">
        <f t="shared" si="9"/>
        <v>㠀田　杏</v>
      </c>
      <c r="L22" s="133" t="str">
        <f t="shared" si="10"/>
        <v>秀明八千代</v>
      </c>
      <c r="M22" s="134">
        <v>22.92</v>
      </c>
      <c r="N22" s="136">
        <v>1</v>
      </c>
      <c r="O22" s="137" t="s">
        <v>730</v>
      </c>
      <c r="P22" s="16"/>
    </row>
    <row r="23" spans="1:18" s="8" customFormat="1" ht="30" customHeight="1">
      <c r="A23" s="194"/>
      <c r="B23" s="194"/>
      <c r="C23" s="194"/>
      <c r="D23" s="194"/>
      <c r="E23" s="168"/>
      <c r="F23" s="167"/>
      <c r="G23" s="244"/>
      <c r="H23" s="26"/>
      <c r="I23" s="194"/>
      <c r="J23" s="194"/>
      <c r="K23" s="194"/>
      <c r="L23" s="194"/>
      <c r="M23" s="168"/>
      <c r="N23" s="167"/>
      <c r="O23" s="244"/>
    </row>
    <row r="24" spans="1:18" s="8" customFormat="1" ht="21.75" customHeight="1">
      <c r="A24" s="102"/>
      <c r="B24" s="102"/>
      <c r="C24" s="102"/>
      <c r="D24" s="102"/>
      <c r="E24" s="142"/>
      <c r="F24" s="143"/>
      <c r="G24" s="143"/>
      <c r="H24" s="96"/>
      <c r="Q24" s="127"/>
    </row>
    <row r="25" spans="1:18" s="8" customFormat="1" ht="24.95" customHeight="1">
      <c r="A25" s="602" t="s">
        <v>612</v>
      </c>
      <c r="B25" s="602"/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254"/>
      <c r="Q25" s="127"/>
    </row>
    <row r="26" spans="1:18" s="253" customFormat="1" ht="21.75" customHeight="1">
      <c r="A26" s="251"/>
      <c r="B26" s="251"/>
      <c r="C26" s="129" t="s">
        <v>337</v>
      </c>
      <c r="D26" s="130"/>
      <c r="E26" s="130"/>
      <c r="F26" s="130"/>
      <c r="G26" s="130"/>
      <c r="H26" s="130"/>
      <c r="I26" s="130"/>
      <c r="J26" s="130"/>
      <c r="K26" s="129" t="s">
        <v>338</v>
      </c>
      <c r="L26" s="131"/>
      <c r="M26" s="252"/>
      <c r="N26" s="252"/>
      <c r="O26" s="126"/>
      <c r="Q26" s="127"/>
    </row>
    <row r="27" spans="1:18" s="8" customFormat="1" ht="30" customHeight="1">
      <c r="A27" s="242" t="s">
        <v>203</v>
      </c>
      <c r="B27" s="242" t="s">
        <v>9</v>
      </c>
      <c r="C27" s="242" t="s">
        <v>0</v>
      </c>
      <c r="D27" s="242" t="s">
        <v>1</v>
      </c>
      <c r="E27" s="134" t="s">
        <v>181</v>
      </c>
      <c r="F27" s="242" t="s">
        <v>182</v>
      </c>
      <c r="G27" s="134" t="s">
        <v>183</v>
      </c>
      <c r="H27" s="135"/>
      <c r="I27" s="242" t="s">
        <v>205</v>
      </c>
      <c r="J27" s="242" t="s">
        <v>643</v>
      </c>
      <c r="K27" s="242" t="s">
        <v>0</v>
      </c>
      <c r="L27" s="242" t="s">
        <v>1</v>
      </c>
      <c r="M27" s="134" t="s">
        <v>181</v>
      </c>
      <c r="N27" s="242" t="s">
        <v>182</v>
      </c>
      <c r="O27" s="134" t="s">
        <v>183</v>
      </c>
      <c r="R27" s="240" t="s">
        <v>631</v>
      </c>
    </row>
    <row r="28" spans="1:18" s="8" customFormat="1" ht="30" customHeight="1">
      <c r="A28" s="242">
        <v>1</v>
      </c>
      <c r="B28" s="242">
        <v>29</v>
      </c>
      <c r="C28" s="379" t="str">
        <f>VLOOKUP(B28,$B$41:$D$110,2)</f>
        <v>大林　茉央</v>
      </c>
      <c r="D28" s="379" t="str">
        <f t="shared" ref="D28:D35" si="11">VLOOKUP(B28,$B$41:$D$210,3)</f>
        <v>船橋東</v>
      </c>
      <c r="E28" s="381">
        <v>20.86</v>
      </c>
      <c r="F28" s="382">
        <v>4</v>
      </c>
      <c r="G28" s="383" t="s">
        <v>736</v>
      </c>
      <c r="H28" s="25"/>
      <c r="I28" s="242">
        <v>9</v>
      </c>
      <c r="J28" s="242">
        <v>19</v>
      </c>
      <c r="K28" s="379" t="str">
        <f>VLOOKUP(J28,$B$41:$D$210,2)</f>
        <v>長沼遙月</v>
      </c>
      <c r="L28" s="379" t="str">
        <f t="shared" ref="L28:L35" si="12">VLOOKUP(J28,$B$41:$D$210,3)</f>
        <v>千葉経済</v>
      </c>
      <c r="M28" s="381">
        <v>19.079999999999998</v>
      </c>
      <c r="N28" s="382">
        <v>7</v>
      </c>
      <c r="O28" s="383" t="s">
        <v>737</v>
      </c>
      <c r="R28" s="240" t="s">
        <v>632</v>
      </c>
    </row>
    <row r="29" spans="1:18" s="8" customFormat="1" ht="30" customHeight="1">
      <c r="A29" s="242">
        <v>2</v>
      </c>
      <c r="B29" s="242">
        <v>6</v>
      </c>
      <c r="C29" s="379" t="str">
        <f t="shared" ref="C29:C35" si="13">VLOOKUP(B29,$B$41:$D$210,2)</f>
        <v>井桁　芽香</v>
      </c>
      <c r="D29" s="379" t="str">
        <f t="shared" si="11"/>
        <v>長生</v>
      </c>
      <c r="E29" s="381">
        <v>23</v>
      </c>
      <c r="F29" s="382">
        <v>2</v>
      </c>
      <c r="G29" s="383" t="s">
        <v>736</v>
      </c>
      <c r="H29" s="25"/>
      <c r="I29" s="242">
        <v>10</v>
      </c>
      <c r="J29" s="242">
        <v>18</v>
      </c>
      <c r="K29" s="379" t="str">
        <f>VLOOKUP(J29,$B$41:$D$210,2)</f>
        <v>須賀田　華弥</v>
      </c>
      <c r="L29" s="379" t="str">
        <f t="shared" si="12"/>
        <v>秀明八千代</v>
      </c>
      <c r="M29" s="381">
        <v>23.6</v>
      </c>
      <c r="N29" s="382">
        <v>2</v>
      </c>
      <c r="O29" s="383" t="s">
        <v>736</v>
      </c>
      <c r="R29" s="240" t="s">
        <v>633</v>
      </c>
    </row>
    <row r="30" spans="1:18" s="8" customFormat="1" ht="30" customHeight="1">
      <c r="A30" s="242">
        <v>3</v>
      </c>
      <c r="B30" s="242">
        <v>1</v>
      </c>
      <c r="C30" s="379" t="str">
        <f t="shared" si="13"/>
        <v>山田　悠月</v>
      </c>
      <c r="D30" s="379" t="str">
        <f t="shared" si="11"/>
        <v>拓大紅陵</v>
      </c>
      <c r="E30" s="381">
        <v>22.06</v>
      </c>
      <c r="F30" s="382">
        <v>3</v>
      </c>
      <c r="G30" s="383" t="s">
        <v>737</v>
      </c>
      <c r="H30" s="25"/>
      <c r="I30" s="242">
        <v>11</v>
      </c>
      <c r="J30" s="242">
        <v>14</v>
      </c>
      <c r="K30" s="379" t="str">
        <f t="shared" ref="K30:K35" si="14">VLOOKUP(J30,$B$41:$D$210,2)</f>
        <v>大野　美桜</v>
      </c>
      <c r="L30" s="379" t="str">
        <f t="shared" si="12"/>
        <v>秀明八千代</v>
      </c>
      <c r="M30" s="381">
        <v>23.56</v>
      </c>
      <c r="N30" s="382">
        <v>3</v>
      </c>
      <c r="O30" s="383" t="s">
        <v>738</v>
      </c>
      <c r="R30" s="192" t="s">
        <v>634</v>
      </c>
    </row>
    <row r="31" spans="1:18" s="8" customFormat="1" ht="30" customHeight="1">
      <c r="A31" s="242">
        <v>4</v>
      </c>
      <c r="B31" s="242">
        <v>15</v>
      </c>
      <c r="C31" s="379" t="str">
        <f t="shared" si="13"/>
        <v>倉持　美優花</v>
      </c>
      <c r="D31" s="379" t="str">
        <f t="shared" si="11"/>
        <v>秀明八千代</v>
      </c>
      <c r="E31" s="381">
        <v>19.52</v>
      </c>
      <c r="F31" s="382">
        <v>6</v>
      </c>
      <c r="G31" s="383" t="s">
        <v>738</v>
      </c>
      <c r="H31" s="25"/>
      <c r="I31" s="242">
        <v>12</v>
      </c>
      <c r="J31" s="242">
        <v>2</v>
      </c>
      <c r="K31" s="379" t="str">
        <f t="shared" si="14"/>
        <v>木津　美咲</v>
      </c>
      <c r="L31" s="379" t="str">
        <f t="shared" si="12"/>
        <v>拓大紅陵</v>
      </c>
      <c r="M31" s="381">
        <v>23.04</v>
      </c>
      <c r="N31" s="382">
        <v>4</v>
      </c>
      <c r="O31" s="383" t="s">
        <v>736</v>
      </c>
      <c r="R31" s="192" t="s">
        <v>635</v>
      </c>
    </row>
    <row r="32" spans="1:18" s="8" customFormat="1" ht="30" customHeight="1">
      <c r="A32" s="242">
        <v>5</v>
      </c>
      <c r="B32" s="242">
        <v>16</v>
      </c>
      <c r="C32" s="379" t="str">
        <f t="shared" si="13"/>
        <v>徳永　愛心</v>
      </c>
      <c r="D32" s="379" t="str">
        <f t="shared" si="11"/>
        <v>秀明八千代</v>
      </c>
      <c r="E32" s="381">
        <v>24.06</v>
      </c>
      <c r="F32" s="382">
        <v>1</v>
      </c>
      <c r="G32" s="383" t="s">
        <v>738</v>
      </c>
      <c r="H32" s="25"/>
      <c r="I32" s="242">
        <v>13</v>
      </c>
      <c r="J32" s="242">
        <v>28</v>
      </c>
      <c r="K32" s="379" t="str">
        <f t="shared" si="14"/>
        <v>齊藤　朝花</v>
      </c>
      <c r="L32" s="379" t="str">
        <f t="shared" si="12"/>
        <v>船橋東</v>
      </c>
      <c r="M32" s="381">
        <v>20.2</v>
      </c>
      <c r="N32" s="382">
        <v>6</v>
      </c>
      <c r="O32" s="383" t="s">
        <v>736</v>
      </c>
      <c r="R32" s="192" t="s">
        <v>636</v>
      </c>
    </row>
    <row r="33" spans="1:18" s="8" customFormat="1" ht="30" customHeight="1">
      <c r="A33" s="242">
        <v>6</v>
      </c>
      <c r="B33" s="242">
        <v>25</v>
      </c>
      <c r="C33" s="379" t="str">
        <f t="shared" si="13"/>
        <v>浦　千聖</v>
      </c>
      <c r="D33" s="379" t="str">
        <f t="shared" si="11"/>
        <v>麗澤</v>
      </c>
      <c r="E33" s="381">
        <v>19.12</v>
      </c>
      <c r="F33" s="382">
        <v>7</v>
      </c>
      <c r="G33" s="383" t="s">
        <v>737</v>
      </c>
      <c r="H33" s="25"/>
      <c r="I33" s="242">
        <v>14</v>
      </c>
      <c r="J33" s="242">
        <v>17</v>
      </c>
      <c r="K33" s="379" t="str">
        <f t="shared" si="14"/>
        <v>㠀田　杏</v>
      </c>
      <c r="L33" s="379" t="str">
        <f t="shared" si="12"/>
        <v>秀明八千代</v>
      </c>
      <c r="M33" s="381">
        <v>24.38</v>
      </c>
      <c r="N33" s="382">
        <v>1</v>
      </c>
      <c r="O33" s="383" t="s">
        <v>738</v>
      </c>
      <c r="R33" s="135" t="s">
        <v>637</v>
      </c>
    </row>
    <row r="34" spans="1:18" s="8" customFormat="1" ht="30" customHeight="1">
      <c r="A34" s="242">
        <v>7</v>
      </c>
      <c r="B34" s="242">
        <v>9</v>
      </c>
      <c r="C34" s="379" t="str">
        <f t="shared" si="13"/>
        <v>塚川　文香</v>
      </c>
      <c r="D34" s="379" t="str">
        <f t="shared" si="11"/>
        <v>成東</v>
      </c>
      <c r="E34" s="381">
        <v>19.86</v>
      </c>
      <c r="F34" s="382">
        <v>5</v>
      </c>
      <c r="G34" s="383" t="s">
        <v>738</v>
      </c>
      <c r="H34" s="25"/>
      <c r="I34" s="242">
        <v>15</v>
      </c>
      <c r="J34" s="242">
        <v>4</v>
      </c>
      <c r="K34" s="379" t="str">
        <f t="shared" si="14"/>
        <v>添田　理沙</v>
      </c>
      <c r="L34" s="379" t="str">
        <f t="shared" si="12"/>
        <v>木更津総合</v>
      </c>
      <c r="M34" s="381">
        <v>21.2</v>
      </c>
      <c r="N34" s="382">
        <v>5</v>
      </c>
      <c r="O34" s="383" t="s">
        <v>738</v>
      </c>
      <c r="R34" s="192" t="s">
        <v>638</v>
      </c>
    </row>
    <row r="35" spans="1:18" s="8" customFormat="1" ht="30" customHeight="1">
      <c r="A35" s="242">
        <v>8</v>
      </c>
      <c r="B35" s="242">
        <v>20</v>
      </c>
      <c r="C35" s="379" t="str">
        <f t="shared" si="13"/>
        <v>藤川優奈</v>
      </c>
      <c r="D35" s="379" t="str">
        <f t="shared" si="11"/>
        <v>千葉経済</v>
      </c>
      <c r="E35" s="381">
        <v>18.46</v>
      </c>
      <c r="F35" s="382">
        <v>8</v>
      </c>
      <c r="G35" s="383" t="s">
        <v>738</v>
      </c>
      <c r="H35" s="240"/>
      <c r="I35" s="242">
        <v>16</v>
      </c>
      <c r="J35" s="242">
        <v>26</v>
      </c>
      <c r="K35" s="380" t="str">
        <f t="shared" si="14"/>
        <v>中野　愛深</v>
      </c>
      <c r="L35" s="379" t="str">
        <f t="shared" si="12"/>
        <v>麗澤</v>
      </c>
      <c r="M35" s="381">
        <v>18.420000000000002</v>
      </c>
      <c r="N35" s="382">
        <v>8</v>
      </c>
      <c r="O35" s="383" t="s">
        <v>737</v>
      </c>
    </row>
    <row r="36" spans="1:18" s="8" customFormat="1" ht="24.95" customHeight="1">
      <c r="A36" s="604" t="s">
        <v>190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Q36" s="127"/>
    </row>
    <row r="37" spans="1:18" s="8" customFormat="1" ht="24.75" customHeight="1">
      <c r="A37" s="96"/>
      <c r="B37" s="96"/>
      <c r="C37" s="96"/>
      <c r="D37" s="98"/>
      <c r="E37" s="144"/>
      <c r="F37" s="145"/>
      <c r="G37" s="145"/>
      <c r="I37" s="128"/>
      <c r="J37" s="128"/>
      <c r="K37" s="128"/>
      <c r="L37" s="128"/>
      <c r="M37" s="146"/>
      <c r="N37" s="128"/>
      <c r="Q37" s="127"/>
    </row>
    <row r="38" spans="1:18">
      <c r="I38" s="147"/>
      <c r="J38" s="147"/>
      <c r="K38" s="147"/>
      <c r="L38" s="147"/>
      <c r="M38" s="148"/>
      <c r="N38" s="147"/>
    </row>
    <row r="39" spans="1:18" s="147" customFormat="1" ht="12">
      <c r="E39" s="148"/>
      <c r="M39" s="148"/>
      <c r="Q39" s="127"/>
    </row>
    <row r="40" spans="1:18" s="147" customFormat="1" ht="17.25">
      <c r="C40" s="149" t="s">
        <v>191</v>
      </c>
      <c r="E40" s="148"/>
      <c r="K40" s="150"/>
      <c r="L40" s="150"/>
      <c r="M40" s="151"/>
      <c r="N40" s="28"/>
      <c r="Q40" s="127"/>
    </row>
    <row r="41" spans="1:18" s="147" customFormat="1" ht="18.75" customHeight="1">
      <c r="A41" s="99"/>
      <c r="B41" s="93">
        <v>1</v>
      </c>
      <c r="C41" s="93" t="s">
        <v>135</v>
      </c>
      <c r="D41" s="93" t="s">
        <v>16</v>
      </c>
      <c r="E41" s="93"/>
      <c r="F41" s="100"/>
    </row>
    <row r="42" spans="1:18" s="147" customFormat="1" ht="18.75" customHeight="1">
      <c r="A42" s="99"/>
      <c r="B42" s="93">
        <v>2</v>
      </c>
      <c r="C42" s="93" t="s">
        <v>133</v>
      </c>
      <c r="D42" s="238" t="s">
        <v>16</v>
      </c>
      <c r="E42" s="93"/>
      <c r="F42" s="152"/>
    </row>
    <row r="43" spans="1:18" s="147" customFormat="1" ht="18.75" customHeight="1">
      <c r="A43" s="99"/>
      <c r="B43" s="93">
        <v>3</v>
      </c>
      <c r="C43" s="93" t="s">
        <v>320</v>
      </c>
      <c r="D43" s="93" t="s">
        <v>17</v>
      </c>
      <c r="E43" s="93"/>
      <c r="F43" s="152"/>
    </row>
    <row r="44" spans="1:18" s="147" customFormat="1" ht="18.75" customHeight="1">
      <c r="A44" s="99"/>
      <c r="B44" s="93">
        <v>4</v>
      </c>
      <c r="C44" s="93" t="s">
        <v>321</v>
      </c>
      <c r="D44" s="238" t="s">
        <v>17</v>
      </c>
      <c r="E44" s="93"/>
      <c r="F44" s="153"/>
      <c r="G44" s="153"/>
      <c r="H44" s="153"/>
      <c r="I44" s="154"/>
      <c r="J44" s="154"/>
      <c r="K44" s="154"/>
      <c r="L44" s="154"/>
      <c r="M44" s="154"/>
      <c r="N44" s="153"/>
      <c r="O44" s="153"/>
    </row>
    <row r="45" spans="1:18" s="147" customFormat="1" ht="18.75" customHeight="1">
      <c r="A45" s="99"/>
      <c r="B45" s="93">
        <v>5</v>
      </c>
      <c r="C45" s="93" t="s">
        <v>79</v>
      </c>
      <c r="D45" s="93" t="s">
        <v>18</v>
      </c>
      <c r="E45" s="93"/>
      <c r="F45" s="154"/>
      <c r="G45" s="154"/>
      <c r="H45" s="154"/>
      <c r="I45" s="153"/>
      <c r="J45" s="153"/>
      <c r="K45" s="155"/>
      <c r="L45" s="153"/>
      <c r="M45" s="153"/>
      <c r="N45" s="154"/>
      <c r="O45" s="154"/>
    </row>
    <row r="46" spans="1:18" s="147" customFormat="1" ht="18.75" customHeight="1">
      <c r="A46" s="99"/>
      <c r="B46" s="93">
        <v>6</v>
      </c>
      <c r="C46" s="93" t="s">
        <v>78</v>
      </c>
      <c r="D46" s="238" t="s">
        <v>18</v>
      </c>
      <c r="E46" s="93"/>
      <c r="F46" s="153"/>
      <c r="G46" s="153"/>
      <c r="H46" s="153"/>
      <c r="I46" s="153"/>
      <c r="J46" s="153"/>
      <c r="K46" s="155"/>
      <c r="L46" s="155"/>
      <c r="M46" s="153"/>
      <c r="N46" s="153"/>
      <c r="O46" s="153"/>
    </row>
    <row r="47" spans="1:18" s="147" customFormat="1" ht="18.75" customHeight="1">
      <c r="A47" s="99"/>
      <c r="B47" s="93">
        <v>7</v>
      </c>
      <c r="C47" s="93" t="s">
        <v>128</v>
      </c>
      <c r="D47" s="93" t="s">
        <v>20</v>
      </c>
      <c r="E47" s="93"/>
      <c r="F47" s="153"/>
      <c r="G47" s="153"/>
      <c r="H47" s="153"/>
      <c r="I47" s="155"/>
      <c r="J47" s="155"/>
      <c r="K47" s="155"/>
      <c r="L47" s="155"/>
      <c r="M47" s="155"/>
      <c r="N47" s="153"/>
      <c r="O47" s="155"/>
    </row>
    <row r="48" spans="1:18" s="147" customFormat="1" ht="18.75" customHeight="1">
      <c r="A48" s="99"/>
      <c r="B48" s="93">
        <v>8</v>
      </c>
      <c r="C48" s="93" t="s">
        <v>252</v>
      </c>
      <c r="D48" s="93" t="s">
        <v>249</v>
      </c>
      <c r="E48" s="93"/>
      <c r="F48" s="155"/>
      <c r="G48" s="155"/>
      <c r="H48" s="155"/>
      <c r="I48" s="155"/>
      <c r="J48" s="155"/>
      <c r="K48" s="155"/>
      <c r="L48" s="155"/>
      <c r="M48" s="155"/>
      <c r="N48" s="153"/>
      <c r="O48" s="155"/>
    </row>
    <row r="49" spans="1:29" s="147" customFormat="1" ht="18.75" customHeight="1">
      <c r="A49" s="99"/>
      <c r="B49" s="93">
        <v>9</v>
      </c>
      <c r="C49" s="93" t="s">
        <v>329</v>
      </c>
      <c r="D49" s="238" t="s">
        <v>249</v>
      </c>
      <c r="E49" s="93"/>
      <c r="F49" s="155"/>
      <c r="G49" s="155"/>
      <c r="H49" s="155"/>
      <c r="I49" s="153"/>
      <c r="J49" s="153"/>
      <c r="K49" s="156"/>
      <c r="L49" s="154"/>
      <c r="M49" s="155"/>
      <c r="N49" s="153"/>
      <c r="O49" s="155"/>
    </row>
    <row r="50" spans="1:29" s="147" customFormat="1" ht="18.75" customHeight="1">
      <c r="A50" s="99"/>
      <c r="B50" s="93">
        <v>10</v>
      </c>
      <c r="C50" s="93" t="s">
        <v>330</v>
      </c>
      <c r="D50" s="93" t="s">
        <v>25</v>
      </c>
      <c r="E50" s="93"/>
      <c r="F50" s="152"/>
      <c r="G50" s="152"/>
      <c r="H50" s="153"/>
      <c r="I50" s="153"/>
      <c r="J50" s="153"/>
      <c r="K50" s="156"/>
      <c r="L50" s="154"/>
      <c r="M50" s="155"/>
      <c r="N50" s="155"/>
      <c r="O50" s="153"/>
    </row>
    <row r="51" spans="1:29" s="147" customFormat="1" ht="18.75" customHeight="1">
      <c r="A51" s="99"/>
      <c r="B51" s="93">
        <v>11</v>
      </c>
      <c r="C51" s="93" t="s">
        <v>331</v>
      </c>
      <c r="D51" s="238" t="s">
        <v>208</v>
      </c>
      <c r="E51" s="93"/>
      <c r="F51" s="152"/>
      <c r="G51" s="152"/>
      <c r="H51" s="153"/>
      <c r="I51" s="153"/>
      <c r="J51" s="153"/>
      <c r="K51" s="153"/>
      <c r="L51" s="156"/>
      <c r="M51" s="153"/>
      <c r="N51" s="155"/>
      <c r="O51" s="153"/>
      <c r="T51" s="153"/>
      <c r="U51" s="153"/>
      <c r="V51" s="153"/>
      <c r="W51" s="153"/>
      <c r="X51" s="153"/>
      <c r="Y51" s="153"/>
      <c r="Z51" s="153"/>
      <c r="AA51" s="153"/>
    </row>
    <row r="52" spans="1:29" s="147" customFormat="1" ht="18.75" customHeight="1">
      <c r="A52" s="99"/>
      <c r="B52" s="93">
        <v>12</v>
      </c>
      <c r="C52" s="93" t="s">
        <v>332</v>
      </c>
      <c r="D52" s="93" t="s">
        <v>208</v>
      </c>
      <c r="E52" s="93"/>
      <c r="F52" s="152"/>
      <c r="K52" s="155"/>
      <c r="Q52" s="153"/>
      <c r="AC52" s="128"/>
    </row>
    <row r="53" spans="1:29" s="147" customFormat="1" ht="18.75" customHeight="1">
      <c r="A53" s="99"/>
      <c r="B53" s="93">
        <v>13</v>
      </c>
      <c r="C53" s="93" t="s">
        <v>80</v>
      </c>
      <c r="D53" s="93" t="s">
        <v>26</v>
      </c>
      <c r="E53" s="157"/>
      <c r="F53" s="152"/>
      <c r="K53" s="153"/>
      <c r="Q53" s="156"/>
      <c r="X53" s="28"/>
      <c r="Z53" s="127"/>
      <c r="AC53" s="146"/>
    </row>
    <row r="54" spans="1:29" s="147" customFormat="1" ht="18.75" customHeight="1">
      <c r="A54" s="99"/>
      <c r="B54" s="93">
        <v>14</v>
      </c>
      <c r="C54" s="93" t="s">
        <v>309</v>
      </c>
      <c r="D54" s="93" t="s">
        <v>83</v>
      </c>
      <c r="E54" s="93"/>
      <c r="F54" s="152"/>
      <c r="K54" s="153"/>
      <c r="M54" s="155"/>
      <c r="Q54" s="153"/>
      <c r="S54" s="154"/>
      <c r="X54" s="28"/>
      <c r="AB54" s="128"/>
      <c r="AC54" s="128"/>
    </row>
    <row r="55" spans="1:29" s="147" customFormat="1" ht="18.75" customHeight="1">
      <c r="A55" s="99"/>
      <c r="B55" s="93">
        <v>15</v>
      </c>
      <c r="C55" s="93" t="s">
        <v>259</v>
      </c>
      <c r="D55" s="238" t="s">
        <v>83</v>
      </c>
      <c r="E55" s="93"/>
      <c r="F55" s="152"/>
      <c r="J55" s="153"/>
      <c r="K55" s="154"/>
      <c r="L55" s="153"/>
      <c r="M55" s="153"/>
      <c r="N55" s="153"/>
      <c r="O55" s="153"/>
      <c r="P55" s="155"/>
      <c r="Q55" s="155"/>
      <c r="R55" s="153"/>
      <c r="S55" s="158"/>
      <c r="X55" s="155"/>
      <c r="Y55" s="28"/>
      <c r="Z55" s="28"/>
      <c r="AC55" s="128"/>
    </row>
    <row r="56" spans="1:29" s="147" customFormat="1" ht="18.75" customHeight="1">
      <c r="A56" s="99"/>
      <c r="B56" s="93">
        <v>16</v>
      </c>
      <c r="C56" s="93" t="s">
        <v>336</v>
      </c>
      <c r="D56" s="238" t="s">
        <v>83</v>
      </c>
      <c r="E56" s="91" t="s">
        <v>333</v>
      </c>
      <c r="F56" s="152"/>
      <c r="J56" s="153"/>
      <c r="K56" s="154"/>
      <c r="L56" s="153"/>
      <c r="M56" s="155"/>
      <c r="N56" s="155"/>
      <c r="O56" s="155"/>
      <c r="P56" s="153"/>
      <c r="Q56" s="153"/>
      <c r="R56" s="153"/>
      <c r="S56" s="153"/>
      <c r="U56" s="153"/>
      <c r="V56" s="153"/>
      <c r="W56" s="155"/>
      <c r="X56" s="155"/>
      <c r="AC56" s="128"/>
    </row>
    <row r="57" spans="1:29" s="147" customFormat="1" ht="18.75" customHeight="1">
      <c r="A57" s="99"/>
      <c r="B57" s="93">
        <v>17</v>
      </c>
      <c r="C57" s="93" t="s">
        <v>258</v>
      </c>
      <c r="D57" s="238" t="s">
        <v>83</v>
      </c>
      <c r="E57" s="93" t="s">
        <v>334</v>
      </c>
      <c r="F57" s="152"/>
      <c r="I57" s="153"/>
      <c r="J57" s="153"/>
      <c r="O57" s="155"/>
      <c r="T57" s="154"/>
      <c r="U57" s="155"/>
      <c r="V57" s="155"/>
      <c r="W57" s="155"/>
      <c r="X57" s="155"/>
      <c r="Y57" s="153"/>
      <c r="Z57" s="153"/>
      <c r="AA57" s="153"/>
    </row>
    <row r="58" spans="1:29" s="147" customFormat="1" ht="18.75" customHeight="1">
      <c r="A58" s="99"/>
      <c r="B58" s="93">
        <v>18</v>
      </c>
      <c r="C58" s="93" t="s">
        <v>257</v>
      </c>
      <c r="D58" s="238" t="s">
        <v>83</v>
      </c>
      <c r="E58" s="93" t="s">
        <v>335</v>
      </c>
      <c r="F58" s="152"/>
      <c r="G58" s="152"/>
      <c r="H58" s="153"/>
      <c r="L58" s="28"/>
      <c r="M58" s="28"/>
      <c r="N58" s="155"/>
      <c r="O58" s="155"/>
      <c r="U58" s="155"/>
      <c r="V58" s="155"/>
      <c r="W58" s="155"/>
      <c r="X58" s="155"/>
      <c r="Y58" s="153"/>
      <c r="Z58" s="153"/>
      <c r="AA58" s="153"/>
    </row>
    <row r="59" spans="1:29" s="147" customFormat="1" ht="18.75" customHeight="1">
      <c r="A59" s="99"/>
      <c r="B59" s="93">
        <v>19</v>
      </c>
      <c r="C59" s="93" t="s">
        <v>308</v>
      </c>
      <c r="D59" s="93" t="s">
        <v>22</v>
      </c>
      <c r="E59" s="93"/>
      <c r="F59" s="100"/>
      <c r="G59" s="100"/>
      <c r="L59" s="28"/>
      <c r="M59" s="28"/>
      <c r="N59" s="28"/>
      <c r="T59" s="154"/>
      <c r="U59" s="155"/>
      <c r="V59" s="155"/>
      <c r="W59" s="155"/>
      <c r="X59" s="155"/>
      <c r="Y59" s="153"/>
      <c r="Z59" s="153"/>
      <c r="AA59" s="153"/>
    </row>
    <row r="60" spans="1:29" s="147" customFormat="1" ht="18.75" customHeight="1">
      <c r="A60" s="99"/>
      <c r="B60" s="93">
        <v>20</v>
      </c>
      <c r="C60" s="93" t="s">
        <v>317</v>
      </c>
      <c r="D60" s="238" t="s">
        <v>22</v>
      </c>
      <c r="E60" s="93"/>
      <c r="F60" s="100"/>
      <c r="G60" s="100"/>
      <c r="L60" s="127"/>
      <c r="N60" s="28"/>
      <c r="T60" s="154"/>
      <c r="U60" s="155"/>
      <c r="V60" s="155"/>
      <c r="W60" s="155"/>
      <c r="X60" s="155"/>
      <c r="Y60" s="153"/>
      <c r="Z60" s="153"/>
      <c r="AA60" s="153"/>
    </row>
    <row r="61" spans="1:29" s="147" customFormat="1" ht="18.75" customHeight="1">
      <c r="A61" s="99"/>
      <c r="B61" s="93">
        <v>21</v>
      </c>
      <c r="C61" s="93" t="s">
        <v>262</v>
      </c>
      <c r="D61" s="93" t="s">
        <v>150</v>
      </c>
      <c r="E61" s="93"/>
      <c r="F61" s="100"/>
      <c r="G61" s="100"/>
      <c r="L61" s="127"/>
      <c r="T61" s="154"/>
      <c r="U61" s="155"/>
      <c r="V61" s="155"/>
      <c r="W61" s="155"/>
      <c r="X61" s="155"/>
      <c r="Y61" s="153"/>
      <c r="Z61" s="153"/>
      <c r="AA61" s="153"/>
    </row>
    <row r="62" spans="1:29" s="147" customFormat="1" ht="18.75" customHeight="1">
      <c r="A62" s="99"/>
      <c r="B62" s="93">
        <v>22</v>
      </c>
      <c r="C62" s="93" t="s">
        <v>263</v>
      </c>
      <c r="D62" s="238" t="s">
        <v>150</v>
      </c>
      <c r="E62" s="93"/>
      <c r="F62" s="100"/>
      <c r="G62" s="100"/>
      <c r="I62" s="128"/>
      <c r="J62" s="128"/>
      <c r="K62" s="128"/>
      <c r="L62" s="146"/>
      <c r="M62" s="128"/>
      <c r="T62" s="154"/>
      <c r="U62" s="155"/>
      <c r="V62" s="155"/>
      <c r="W62" s="155"/>
      <c r="X62" s="155"/>
      <c r="Y62" s="153"/>
      <c r="Z62" s="153"/>
      <c r="AA62" s="153"/>
    </row>
    <row r="63" spans="1:29" ht="18.75" customHeight="1">
      <c r="A63" s="102"/>
      <c r="B63" s="93">
        <v>23</v>
      </c>
      <c r="C63" s="93" t="s">
        <v>271</v>
      </c>
      <c r="D63" s="238" t="s">
        <v>196</v>
      </c>
      <c r="E63" s="93"/>
      <c r="F63" s="100"/>
      <c r="G63" s="100"/>
      <c r="L63" s="146"/>
      <c r="M63" s="128"/>
      <c r="T63" s="154"/>
      <c r="U63" s="155"/>
      <c r="V63" s="155"/>
      <c r="W63" s="155"/>
      <c r="X63" s="155"/>
      <c r="Y63" s="159"/>
      <c r="Z63" s="159"/>
      <c r="AA63" s="159"/>
    </row>
    <row r="64" spans="1:29" ht="18.75" customHeight="1">
      <c r="A64" s="102"/>
      <c r="B64" s="93">
        <v>24</v>
      </c>
      <c r="C64" s="93" t="s">
        <v>272</v>
      </c>
      <c r="D64" s="93" t="s">
        <v>196</v>
      </c>
      <c r="E64" s="160"/>
      <c r="F64" s="100"/>
      <c r="Q64" s="156"/>
      <c r="R64" s="154"/>
      <c r="S64" s="159"/>
      <c r="T64" s="154"/>
      <c r="U64" s="155"/>
      <c r="V64" s="155"/>
      <c r="W64" s="155"/>
      <c r="X64" s="155"/>
      <c r="Y64" s="159"/>
      <c r="Z64" s="159"/>
      <c r="AA64" s="159"/>
    </row>
    <row r="65" spans="1:27" ht="18.75" customHeight="1">
      <c r="A65" s="102"/>
      <c r="B65" s="93">
        <v>25</v>
      </c>
      <c r="C65" s="93" t="s">
        <v>281</v>
      </c>
      <c r="D65" s="238" t="s">
        <v>24</v>
      </c>
      <c r="E65" s="160"/>
      <c r="F65" s="100"/>
    </row>
    <row r="66" spans="1:27" ht="18.75" customHeight="1">
      <c r="A66" s="102"/>
      <c r="B66" s="93">
        <v>26</v>
      </c>
      <c r="C66" s="93" t="s">
        <v>282</v>
      </c>
      <c r="D66" s="93" t="s">
        <v>24</v>
      </c>
      <c r="E66" s="160"/>
      <c r="F66" s="100"/>
      <c r="H66" s="153"/>
      <c r="I66" s="153"/>
    </row>
    <row r="67" spans="1:27" ht="18.75" customHeight="1">
      <c r="B67" s="93">
        <v>27</v>
      </c>
      <c r="C67" s="93" t="s">
        <v>296</v>
      </c>
      <c r="D67" s="238" t="s">
        <v>250</v>
      </c>
      <c r="E67" s="160"/>
    </row>
    <row r="68" spans="1:27" ht="18.75" customHeight="1">
      <c r="B68" s="93">
        <v>28</v>
      </c>
      <c r="C68" s="93" t="s">
        <v>298</v>
      </c>
      <c r="D68" s="238" t="s">
        <v>193</v>
      </c>
      <c r="E68" s="160"/>
    </row>
    <row r="69" spans="1:27" ht="18.75" customHeight="1">
      <c r="B69" s="93">
        <v>29</v>
      </c>
      <c r="C69" s="91" t="s">
        <v>300</v>
      </c>
      <c r="D69" s="93" t="s">
        <v>193</v>
      </c>
      <c r="E69" s="160"/>
    </row>
    <row r="70" spans="1:27" ht="18.75" customHeight="1">
      <c r="B70" s="133">
        <v>30</v>
      </c>
      <c r="C70" s="93" t="s">
        <v>305</v>
      </c>
      <c r="D70" s="238" t="s">
        <v>23</v>
      </c>
      <c r="E70" s="160"/>
      <c r="Q70" s="156"/>
      <c r="R70" s="154"/>
      <c r="S70" s="159"/>
      <c r="T70" s="159"/>
      <c r="U70" s="159"/>
      <c r="V70" s="159"/>
      <c r="W70" s="159"/>
      <c r="X70" s="159"/>
      <c r="Y70" s="159"/>
      <c r="Z70" s="159"/>
      <c r="AA70" s="159"/>
    </row>
    <row r="71" spans="1:27" ht="18.75" customHeight="1">
      <c r="B71" s="133">
        <v>31</v>
      </c>
      <c r="C71" s="93"/>
      <c r="D71" s="93"/>
      <c r="E71" s="160"/>
      <c r="Q71" s="156"/>
      <c r="R71" s="154"/>
      <c r="S71" s="159"/>
      <c r="T71" s="159"/>
      <c r="U71" s="159"/>
      <c r="V71" s="159"/>
      <c r="W71" s="159"/>
      <c r="X71" s="159"/>
      <c r="Y71" s="159"/>
      <c r="Z71" s="159"/>
      <c r="AA71" s="159"/>
    </row>
    <row r="72" spans="1:27" ht="21.75" customHeight="1">
      <c r="B72" s="101">
        <v>32</v>
      </c>
      <c r="C72" s="101"/>
      <c r="D72" s="101"/>
      <c r="E72" s="161"/>
      <c r="Q72" s="156"/>
      <c r="R72" s="154"/>
      <c r="S72" s="159"/>
      <c r="T72" s="159"/>
      <c r="U72" s="159"/>
      <c r="V72" s="159"/>
      <c r="W72" s="159"/>
      <c r="X72" s="159"/>
      <c r="Y72" s="159"/>
      <c r="Z72" s="159"/>
      <c r="AA72" s="159"/>
    </row>
    <row r="73" spans="1:27" ht="21.75" customHeight="1">
      <c r="B73" s="101">
        <v>33</v>
      </c>
      <c r="C73" s="101"/>
      <c r="D73" s="101"/>
      <c r="E73" s="161"/>
      <c r="Q73" s="156"/>
      <c r="R73" s="159"/>
      <c r="S73" s="159"/>
      <c r="T73" s="159"/>
      <c r="U73" s="159"/>
      <c r="V73" s="159"/>
      <c r="W73" s="159"/>
      <c r="X73" s="159"/>
      <c r="Y73" s="159"/>
      <c r="Z73" s="159"/>
      <c r="AA73" s="159"/>
    </row>
    <row r="74" spans="1:27">
      <c r="B74" s="101">
        <v>34</v>
      </c>
      <c r="C74" s="101"/>
      <c r="D74" s="101"/>
      <c r="E74" s="161"/>
      <c r="M74" s="128"/>
      <c r="Q74" s="128"/>
      <c r="S74" s="159"/>
      <c r="T74" s="159"/>
      <c r="U74" s="159"/>
      <c r="V74" s="159"/>
      <c r="W74" s="159"/>
      <c r="X74" s="159"/>
      <c r="Y74" s="159"/>
      <c r="Z74" s="159"/>
      <c r="AA74" s="159"/>
    </row>
    <row r="75" spans="1:27">
      <c r="E75" s="128"/>
      <c r="M75" s="128"/>
      <c r="Q75" s="128"/>
      <c r="S75" s="159"/>
      <c r="T75" s="159"/>
      <c r="U75" s="159"/>
      <c r="V75" s="159"/>
      <c r="W75" s="159"/>
      <c r="X75" s="159"/>
      <c r="Y75" s="159"/>
      <c r="Z75" s="159"/>
      <c r="AA75" s="159"/>
    </row>
    <row r="76" spans="1:27">
      <c r="E76" s="128"/>
      <c r="M76" s="128"/>
      <c r="Q76" s="128"/>
      <c r="S76" s="159"/>
      <c r="T76" s="159"/>
      <c r="U76" s="159"/>
      <c r="V76" s="159"/>
      <c r="W76" s="159"/>
      <c r="X76" s="159"/>
      <c r="Y76" s="159"/>
      <c r="Z76" s="159"/>
      <c r="AA76" s="159"/>
    </row>
    <row r="77" spans="1:27">
      <c r="Q77" s="156"/>
      <c r="R77" s="159"/>
      <c r="S77" s="159"/>
      <c r="T77" s="159"/>
      <c r="U77" s="159"/>
      <c r="V77" s="159"/>
      <c r="W77" s="159"/>
      <c r="X77" s="159"/>
      <c r="Y77" s="159"/>
      <c r="Z77" s="159"/>
      <c r="AA77" s="159"/>
    </row>
    <row r="78" spans="1:27">
      <c r="Q78" s="156"/>
      <c r="R78" s="159"/>
      <c r="S78" s="159"/>
      <c r="T78" s="159"/>
      <c r="U78" s="159"/>
      <c r="V78" s="159"/>
      <c r="W78" s="159"/>
      <c r="X78" s="159"/>
      <c r="Y78" s="159"/>
      <c r="Z78" s="159"/>
      <c r="AA78" s="159"/>
    </row>
    <row r="79" spans="1:27">
      <c r="Q79" s="156"/>
      <c r="R79" s="159"/>
      <c r="S79" s="159"/>
      <c r="T79" s="159"/>
      <c r="U79" s="159"/>
      <c r="V79" s="159"/>
      <c r="W79" s="159"/>
      <c r="X79" s="159"/>
      <c r="Y79" s="159"/>
      <c r="Z79" s="159"/>
      <c r="AA79" s="159"/>
    </row>
    <row r="80" spans="1:27">
      <c r="Q80" s="156"/>
      <c r="R80" s="159"/>
      <c r="S80" s="159"/>
      <c r="T80" s="159"/>
      <c r="U80" s="159"/>
      <c r="V80" s="159"/>
      <c r="W80" s="159"/>
      <c r="X80" s="159"/>
      <c r="Y80" s="159"/>
      <c r="Z80" s="159"/>
      <c r="AA80" s="159"/>
    </row>
    <row r="81" spans="17:27">
      <c r="Q81" s="156"/>
      <c r="R81" s="159"/>
      <c r="S81" s="159"/>
      <c r="T81" s="159"/>
      <c r="U81" s="159"/>
      <c r="V81" s="159"/>
      <c r="W81" s="159"/>
      <c r="X81" s="159"/>
      <c r="Y81" s="159"/>
      <c r="Z81" s="159"/>
      <c r="AA81" s="159"/>
    </row>
    <row r="82" spans="17:27">
      <c r="Q82" s="156"/>
      <c r="R82" s="159"/>
      <c r="S82" s="159"/>
      <c r="T82" s="159"/>
      <c r="U82" s="159"/>
      <c r="V82" s="159"/>
      <c r="W82" s="159"/>
      <c r="X82" s="159"/>
      <c r="Y82" s="159"/>
      <c r="Z82" s="159"/>
      <c r="AA82" s="159"/>
    </row>
    <row r="83" spans="17:27">
      <c r="Q83" s="156"/>
      <c r="R83" s="159"/>
      <c r="S83" s="159"/>
      <c r="T83" s="159"/>
      <c r="U83" s="159"/>
      <c r="V83" s="159"/>
      <c r="W83" s="159"/>
      <c r="X83" s="159"/>
      <c r="Y83" s="159"/>
      <c r="Z83" s="159"/>
      <c r="AA83" s="159"/>
    </row>
    <row r="84" spans="17:27">
      <c r="Q84" s="156"/>
      <c r="R84" s="159"/>
      <c r="S84" s="159"/>
      <c r="T84" s="159"/>
      <c r="U84" s="159"/>
      <c r="V84" s="159"/>
      <c r="W84" s="159"/>
      <c r="X84" s="159"/>
      <c r="Y84" s="159"/>
      <c r="Z84" s="159"/>
      <c r="AA84" s="159"/>
    </row>
    <row r="85" spans="17:27">
      <c r="Q85" s="156"/>
      <c r="R85" s="159"/>
      <c r="S85" s="159"/>
      <c r="T85" s="159"/>
      <c r="U85" s="159"/>
      <c r="V85" s="159"/>
      <c r="W85" s="159"/>
      <c r="X85" s="159"/>
      <c r="Y85" s="159"/>
      <c r="Z85" s="159"/>
      <c r="AA85" s="159"/>
    </row>
    <row r="86" spans="17:27">
      <c r="Q86" s="156"/>
      <c r="R86" s="159"/>
      <c r="S86" s="159"/>
      <c r="T86" s="159"/>
      <c r="U86" s="159"/>
      <c r="V86" s="159"/>
      <c r="W86" s="159"/>
      <c r="X86" s="159"/>
      <c r="Y86" s="159"/>
      <c r="Z86" s="159"/>
      <c r="AA86" s="159"/>
    </row>
    <row r="87" spans="17:27">
      <c r="Q87" s="156"/>
      <c r="R87" s="159"/>
      <c r="S87" s="159"/>
      <c r="T87" s="159"/>
      <c r="U87" s="159"/>
      <c r="V87" s="159"/>
      <c r="W87" s="159"/>
      <c r="X87" s="159"/>
      <c r="Y87" s="159"/>
      <c r="Z87" s="159"/>
      <c r="AA87" s="159"/>
    </row>
    <row r="88" spans="17:27">
      <c r="Q88" s="156"/>
      <c r="R88" s="159"/>
      <c r="S88" s="159"/>
      <c r="T88" s="159"/>
      <c r="U88" s="159"/>
      <c r="V88" s="159"/>
      <c r="W88" s="159"/>
      <c r="X88" s="159"/>
      <c r="Y88" s="159"/>
      <c r="Z88" s="159"/>
      <c r="AA88" s="159"/>
    </row>
    <row r="89" spans="17:27">
      <c r="Q89" s="156"/>
      <c r="R89" s="159"/>
      <c r="S89" s="159"/>
      <c r="T89" s="159"/>
      <c r="U89" s="159"/>
      <c r="V89" s="159"/>
      <c r="W89" s="159"/>
      <c r="X89" s="159"/>
      <c r="Y89" s="159"/>
      <c r="Z89" s="159"/>
      <c r="AA89" s="159"/>
    </row>
    <row r="90" spans="17:27">
      <c r="Q90" s="156"/>
      <c r="R90" s="159"/>
      <c r="S90" s="159"/>
      <c r="T90" s="159"/>
      <c r="U90" s="159"/>
      <c r="V90" s="159"/>
      <c r="W90" s="159"/>
      <c r="X90" s="159"/>
      <c r="Y90" s="159"/>
      <c r="Z90" s="159"/>
      <c r="AA90" s="159"/>
    </row>
    <row r="91" spans="17:27">
      <c r="Q91" s="156"/>
      <c r="R91" s="159"/>
      <c r="S91" s="159"/>
      <c r="T91" s="159"/>
      <c r="U91" s="159"/>
      <c r="V91" s="159"/>
      <c r="W91" s="159"/>
      <c r="X91" s="159"/>
      <c r="Y91" s="159"/>
      <c r="Z91" s="159"/>
      <c r="AA91" s="159"/>
    </row>
    <row r="92" spans="17:27">
      <c r="Q92" s="156"/>
      <c r="R92" s="159"/>
      <c r="S92" s="159"/>
      <c r="T92" s="159"/>
      <c r="U92" s="159"/>
      <c r="V92" s="159"/>
      <c r="W92" s="159"/>
      <c r="X92" s="159"/>
      <c r="Y92" s="159"/>
      <c r="Z92" s="159"/>
      <c r="AA92" s="159"/>
    </row>
    <row r="93" spans="17:27">
      <c r="Q93" s="156"/>
      <c r="R93" s="159"/>
      <c r="S93" s="159"/>
      <c r="T93" s="159"/>
      <c r="U93" s="159"/>
      <c r="V93" s="159"/>
      <c r="W93" s="159"/>
      <c r="X93" s="159"/>
      <c r="Y93" s="159"/>
      <c r="Z93" s="159"/>
      <c r="AA93" s="159"/>
    </row>
    <row r="94" spans="17:27">
      <c r="Q94" s="156"/>
      <c r="R94" s="159"/>
      <c r="S94" s="159"/>
      <c r="T94" s="159"/>
      <c r="U94" s="159"/>
      <c r="V94" s="159"/>
      <c r="W94" s="159"/>
      <c r="X94" s="159"/>
      <c r="Y94" s="159"/>
      <c r="Z94" s="159"/>
      <c r="AA94" s="159"/>
    </row>
    <row r="95" spans="17:27">
      <c r="Q95" s="156"/>
      <c r="R95" s="159"/>
      <c r="S95" s="159"/>
      <c r="T95" s="159"/>
      <c r="U95" s="159"/>
      <c r="V95" s="159"/>
      <c r="W95" s="159"/>
      <c r="X95" s="159"/>
      <c r="Y95" s="159"/>
      <c r="Z95" s="159"/>
      <c r="AA95" s="159"/>
    </row>
    <row r="96" spans="17:27">
      <c r="Q96" s="156"/>
      <c r="R96" s="159"/>
      <c r="S96" s="159"/>
      <c r="T96" s="159"/>
      <c r="U96" s="159"/>
      <c r="V96" s="159"/>
      <c r="W96" s="159"/>
      <c r="X96" s="159"/>
      <c r="Y96" s="159"/>
      <c r="Z96" s="159"/>
      <c r="AA96" s="159"/>
    </row>
    <row r="97" spans="17:27">
      <c r="Q97" s="156"/>
      <c r="R97" s="159"/>
      <c r="S97" s="159"/>
      <c r="T97" s="159"/>
      <c r="U97" s="159"/>
      <c r="V97" s="159"/>
      <c r="W97" s="159"/>
      <c r="X97" s="159"/>
      <c r="Y97" s="159"/>
      <c r="Z97" s="159"/>
      <c r="AA97" s="159"/>
    </row>
    <row r="98" spans="17:27">
      <c r="Q98" s="156"/>
      <c r="R98" s="159"/>
      <c r="S98" s="159"/>
      <c r="T98" s="159"/>
      <c r="U98" s="159"/>
      <c r="V98" s="159"/>
      <c r="W98" s="159"/>
      <c r="X98" s="159"/>
      <c r="Y98" s="159"/>
      <c r="Z98" s="159"/>
      <c r="AA98" s="159"/>
    </row>
    <row r="99" spans="17:27">
      <c r="Q99" s="156"/>
      <c r="R99" s="159"/>
      <c r="S99" s="159"/>
      <c r="T99" s="159"/>
      <c r="U99" s="159"/>
      <c r="V99" s="159"/>
      <c r="W99" s="159"/>
      <c r="X99" s="159"/>
      <c r="Y99" s="159"/>
      <c r="Z99" s="159"/>
      <c r="AA99" s="159"/>
    </row>
    <row r="100" spans="17:27">
      <c r="Q100" s="156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</row>
    <row r="101" spans="17:27">
      <c r="Q101" s="156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</row>
    <row r="102" spans="17:27">
      <c r="Q102" s="156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</row>
    <row r="103" spans="17:27">
      <c r="Q103" s="156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</row>
    <row r="104" spans="17:27">
      <c r="Q104" s="156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</row>
    <row r="105" spans="17:27">
      <c r="Q105" s="156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</row>
    <row r="106" spans="17:27">
      <c r="Q106" s="156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</row>
    <row r="107" spans="17:27">
      <c r="Q107" s="156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</row>
    <row r="108" spans="17:27">
      <c r="Q108" s="156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</row>
    <row r="109" spans="17:27">
      <c r="Q109" s="156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</row>
    <row r="110" spans="17:27">
      <c r="Q110" s="156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</row>
    <row r="111" spans="17:27">
      <c r="Q111" s="156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</row>
  </sheetData>
  <mergeCells count="3">
    <mergeCell ref="A1:N1"/>
    <mergeCell ref="A36:O36"/>
    <mergeCell ref="A25:N25"/>
  </mergeCells>
  <phoneticPr fontId="3"/>
  <conditionalFormatting sqref="F37:G40 N37:N39 F1:G1 N77:N65513 F77:G65514 F67:G73 H58:H62 N64 M62:M63 N70:N73 N15:N23 F15:F23 F3:F12 N3:N12">
    <cfRule type="cellIs" dxfId="96" priority="27" stopIfTrue="1" operator="lessThanOrEqual">
      <formula>4</formula>
    </cfRule>
    <cfRule type="cellIs" dxfId="95" priority="28" stopIfTrue="1" operator="between">
      <formula>5</formula>
      <formula>20</formula>
    </cfRule>
  </conditionalFormatting>
  <conditionalFormatting sqref="F13:G13">
    <cfRule type="cellIs" dxfId="94" priority="25" stopIfTrue="1" operator="lessThanOrEqual">
      <formula>4</formula>
    </cfRule>
    <cfRule type="cellIs" dxfId="93" priority="26" stopIfTrue="1" operator="between">
      <formula>5</formula>
      <formula>20</formula>
    </cfRule>
  </conditionalFormatting>
  <conditionalFormatting sqref="F24:G24">
    <cfRule type="cellIs" dxfId="92" priority="21" stopIfTrue="1" operator="lessThanOrEqual">
      <formula>4</formula>
    </cfRule>
    <cfRule type="cellIs" dxfId="91" priority="22" stopIfTrue="1" operator="between">
      <formula>5</formula>
      <formula>20</formula>
    </cfRule>
  </conditionalFormatting>
  <conditionalFormatting sqref="N13">
    <cfRule type="cellIs" dxfId="90" priority="23" stopIfTrue="1" operator="lessThanOrEqual">
      <formula>4</formula>
    </cfRule>
    <cfRule type="cellIs" dxfId="89" priority="24" stopIfTrue="1" operator="between">
      <formula>5</formula>
      <formula>20</formula>
    </cfRule>
  </conditionalFormatting>
  <conditionalFormatting sqref="F37:G40 N37:N39 F1:G1 H58:H62 F15:F23 F3:F12 N3:N12">
    <cfRule type="cellIs" dxfId="88" priority="19" stopIfTrue="1" operator="lessThanOrEqual">
      <formula>4</formula>
    </cfRule>
    <cfRule type="cellIs" dxfId="87" priority="20" stopIfTrue="1" operator="between">
      <formula>5</formula>
      <formula>20</formula>
    </cfRule>
  </conditionalFormatting>
  <conditionalFormatting sqref="F13:G13">
    <cfRule type="cellIs" dxfId="86" priority="17" stopIfTrue="1" operator="lessThanOrEqual">
      <formula>4</formula>
    </cfRule>
    <cfRule type="cellIs" dxfId="85" priority="18" stopIfTrue="1" operator="between">
      <formula>5</formula>
      <formula>20</formula>
    </cfRule>
  </conditionalFormatting>
  <conditionalFormatting sqref="N13">
    <cfRule type="cellIs" dxfId="84" priority="15" stopIfTrue="1" operator="lessThanOrEqual">
      <formula>4</formula>
    </cfRule>
    <cfRule type="cellIs" dxfId="83" priority="16" stopIfTrue="1" operator="between">
      <formula>5</formula>
      <formula>20</formula>
    </cfRule>
  </conditionalFormatting>
  <conditionalFormatting sqref="F24:G24">
    <cfRule type="cellIs" dxfId="82" priority="13" stopIfTrue="1" operator="lessThanOrEqual">
      <formula>4</formula>
    </cfRule>
    <cfRule type="cellIs" dxfId="81" priority="14" stopIfTrue="1" operator="between">
      <formula>5</formula>
      <formula>20</formula>
    </cfRule>
  </conditionalFormatting>
  <conditionalFormatting sqref="AB54:AC54">
    <cfRule type="cellIs" dxfId="80" priority="11" stopIfTrue="1" operator="lessThanOrEqual">
      <formula>4</formula>
    </cfRule>
    <cfRule type="cellIs" dxfId="79" priority="12" stopIfTrue="1" operator="between">
      <formula>5</formula>
      <formula>20</formula>
    </cfRule>
  </conditionalFormatting>
  <conditionalFormatting sqref="F25:G25">
    <cfRule type="cellIs" dxfId="78" priority="9" stopIfTrue="1" operator="lessThanOrEqual">
      <formula>4</formula>
    </cfRule>
    <cfRule type="cellIs" dxfId="77" priority="10" stopIfTrue="1" operator="between">
      <formula>5</formula>
      <formula>20</formula>
    </cfRule>
  </conditionalFormatting>
  <conditionalFormatting sqref="F25:G25">
    <cfRule type="cellIs" dxfId="76" priority="7" stopIfTrue="1" operator="lessThanOrEqual">
      <formula>4</formula>
    </cfRule>
    <cfRule type="cellIs" dxfId="75" priority="8" stopIfTrue="1" operator="between">
      <formula>5</formula>
      <formula>20</formula>
    </cfRule>
  </conditionalFormatting>
  <conditionalFormatting sqref="F27:F35 N27:N35">
    <cfRule type="cellIs" dxfId="74" priority="5" stopIfTrue="1" operator="lessThanOrEqual">
      <formula>4</formula>
    </cfRule>
    <cfRule type="cellIs" dxfId="73" priority="6" stopIfTrue="1" operator="between">
      <formula>5</formula>
      <formula>20</formula>
    </cfRule>
  </conditionalFormatting>
  <conditionalFormatting sqref="F27:F35 N27:N35">
    <cfRule type="cellIs" dxfId="72" priority="3" stopIfTrue="1" operator="lessThanOrEqual">
      <formula>4</formula>
    </cfRule>
    <cfRule type="cellIs" dxfId="71" priority="4" stopIfTrue="1" operator="between">
      <formula>5</formula>
      <formula>20</formula>
    </cfRule>
  </conditionalFormatting>
  <conditionalFormatting sqref="N4:N11">
    <cfRule type="cellIs" dxfId="70" priority="2" operator="equal">
      <formula>"キケン"</formula>
    </cfRule>
  </conditionalFormatting>
  <conditionalFormatting sqref="N16:N22">
    <cfRule type="cellIs" dxfId="69" priority="1" operator="equal">
      <formula>"キケン"</formula>
    </cfRule>
  </conditionalFormatting>
  <dataValidations count="5">
    <dataValidation type="list" imeMode="hiragana" allowBlank="1" showInputMessage="1" showErrorMessage="1" sqref="O23 O12 G12 G23">
      <formula1>$R$3:$R$9</formula1>
    </dataValidation>
    <dataValidation imeMode="hiragana" allowBlank="1" showInputMessage="1" showErrorMessage="1" sqref="G14"/>
    <dataValidation type="decimal" allowBlank="1" showInputMessage="1" showErrorMessage="1" sqref="M16:M23 E16:E23 E4:E12 M4:M12 E28:E35 M28:M35">
      <formula1>0</formula1>
      <formula2>30</formula2>
    </dataValidation>
    <dataValidation type="list" imeMode="hiragana" allowBlank="1" showInputMessage="1" showErrorMessage="1" sqref="O16:O22 O4:O11 G16:G22">
      <formula1>$R$3:$R$10</formula1>
    </dataValidation>
    <dataValidation type="list" imeMode="hiragana" allowBlank="1" showInputMessage="1" showErrorMessage="1" sqref="G28:G35 O28:O35">
      <formula1>$R$27:$R$34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4" verticalDpi="300" r:id="rId1"/>
  <headerFooter alignWithMargins="0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view="pageBreakPreview" topLeftCell="C1" zoomScaleNormal="100" zoomScaleSheetLayoutView="100" workbookViewId="0">
      <selection activeCell="F41" sqref="F41"/>
    </sheetView>
  </sheetViews>
  <sheetFormatPr defaultColWidth="9" defaultRowHeight="13.5"/>
  <cols>
    <col min="1" max="1" width="3.625" style="58" customWidth="1"/>
    <col min="2" max="2" width="4.75" style="58" hidden="1" customWidth="1"/>
    <col min="3" max="3" width="13.125" style="58" customWidth="1"/>
    <col min="4" max="4" width="11.75" style="58" bestFit="1" customWidth="1"/>
    <col min="5" max="5" width="9.25" style="173" customWidth="1"/>
    <col min="6" max="6" width="6.5" style="58" customWidth="1"/>
    <col min="7" max="7" width="9.25" style="58" customWidth="1"/>
    <col min="8" max="8" width="2.875" style="58" customWidth="1"/>
    <col min="9" max="9" width="3.625" style="58" customWidth="1"/>
    <col min="10" max="10" width="6.125" style="58" hidden="1" customWidth="1"/>
    <col min="11" max="11" width="13.125" style="58" customWidth="1"/>
    <col min="12" max="12" width="11.75" style="58" bestFit="1" customWidth="1"/>
    <col min="13" max="13" width="9.25" style="173" customWidth="1"/>
    <col min="14" max="14" width="6.5" style="58" customWidth="1"/>
    <col min="15" max="15" width="9.25" style="58" customWidth="1"/>
    <col min="16" max="16" width="5" style="58" customWidth="1"/>
    <col min="17" max="17" width="3.375" style="58" customWidth="1"/>
    <col min="18" max="18" width="4.125" style="58" customWidth="1"/>
    <col min="19" max="19" width="5.875" style="58" customWidth="1"/>
    <col min="20" max="16384" width="9" style="58"/>
  </cols>
  <sheetData>
    <row r="1" spans="1:19" s="81" customFormat="1" ht="29.45" customHeight="1">
      <c r="A1" s="602" t="s">
        <v>397</v>
      </c>
      <c r="B1" s="602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131"/>
      <c r="P1" s="126"/>
      <c r="Q1" s="126"/>
      <c r="R1" s="126"/>
    </row>
    <row r="2" spans="1:19" s="81" customFormat="1" ht="18" customHeight="1">
      <c r="A2" s="128"/>
      <c r="B2" s="131"/>
      <c r="C2" s="130" t="s">
        <v>337</v>
      </c>
      <c r="D2" s="130"/>
      <c r="E2" s="130"/>
      <c r="F2" s="130"/>
      <c r="G2" s="130"/>
      <c r="H2" s="130"/>
      <c r="I2" s="130"/>
      <c r="J2" s="130"/>
      <c r="K2" s="130" t="s">
        <v>339</v>
      </c>
      <c r="L2" s="131"/>
      <c r="M2" s="131"/>
      <c r="N2" s="131"/>
      <c r="O2" s="131"/>
      <c r="P2" s="126"/>
      <c r="Q2" s="126"/>
      <c r="R2" s="126"/>
    </row>
    <row r="3" spans="1:19" s="8" customFormat="1" ht="30" customHeight="1">
      <c r="A3" s="133" t="s">
        <v>203</v>
      </c>
      <c r="B3" s="133" t="s">
        <v>9</v>
      </c>
      <c r="C3" s="133" t="s">
        <v>0</v>
      </c>
      <c r="D3" s="133" t="s">
        <v>1</v>
      </c>
      <c r="E3" s="134" t="s">
        <v>181</v>
      </c>
      <c r="F3" s="133" t="s">
        <v>182</v>
      </c>
      <c r="G3" s="134" t="s">
        <v>183</v>
      </c>
      <c r="H3" s="135"/>
      <c r="I3" s="133" t="s">
        <v>205</v>
      </c>
      <c r="J3" s="133" t="s">
        <v>355</v>
      </c>
      <c r="K3" s="133" t="s">
        <v>0</v>
      </c>
      <c r="L3" s="133" t="s">
        <v>1</v>
      </c>
      <c r="M3" s="134" t="s">
        <v>181</v>
      </c>
      <c r="N3" s="133" t="s">
        <v>182</v>
      </c>
      <c r="O3" s="134" t="s">
        <v>183</v>
      </c>
      <c r="S3" s="135" t="s">
        <v>627</v>
      </c>
    </row>
    <row r="4" spans="1:19" s="8" customFormat="1" ht="30" customHeight="1">
      <c r="A4" s="133">
        <v>1</v>
      </c>
      <c r="B4" s="136">
        <v>7</v>
      </c>
      <c r="C4" s="136" t="str">
        <f t="shared" ref="C4:C10" si="0">VLOOKUP(B4,$B$43:$D$86,2)</f>
        <v>飯髙　翔平</v>
      </c>
      <c r="D4" s="136" t="str">
        <f t="shared" ref="D4:D10" si="1">VLOOKUP(B4,$B$43:$D$86,3)</f>
        <v>成東</v>
      </c>
      <c r="E4" s="134">
        <v>16.88</v>
      </c>
      <c r="F4" s="136">
        <v>5</v>
      </c>
      <c r="G4" s="137" t="s">
        <v>731</v>
      </c>
      <c r="H4" s="135"/>
      <c r="I4" s="136">
        <v>16</v>
      </c>
      <c r="J4" s="136">
        <v>30</v>
      </c>
      <c r="K4" s="136" t="str">
        <f t="shared" ref="K4:K5" si="2">VLOOKUP(J4,$B$43:$D$86,2)</f>
        <v>木村　知生</v>
      </c>
      <c r="L4" s="136" t="str">
        <f t="shared" ref="L4:L5" si="3">VLOOKUP(J4,$B$43:$D$86,3)</f>
        <v>船橋東</v>
      </c>
      <c r="M4" s="134">
        <v>19.96</v>
      </c>
      <c r="N4" s="136">
        <v>3</v>
      </c>
      <c r="O4" s="137" t="s">
        <v>734</v>
      </c>
      <c r="Q4" s="96"/>
      <c r="R4" s="96"/>
      <c r="S4" s="135" t="s">
        <v>186</v>
      </c>
    </row>
    <row r="5" spans="1:19" s="8" customFormat="1" ht="30" customHeight="1">
      <c r="A5" s="133">
        <v>2</v>
      </c>
      <c r="B5" s="136">
        <v>10</v>
      </c>
      <c r="C5" s="136" t="str">
        <f t="shared" si="0"/>
        <v>塚口　昂佑</v>
      </c>
      <c r="D5" s="136" t="str">
        <f t="shared" si="1"/>
        <v>市立銚子</v>
      </c>
      <c r="E5" s="134"/>
      <c r="F5" s="136" t="s">
        <v>735</v>
      </c>
      <c r="G5" s="137" t="s">
        <v>733</v>
      </c>
      <c r="H5" s="135"/>
      <c r="I5" s="136">
        <v>17</v>
      </c>
      <c r="J5" s="136">
        <v>17</v>
      </c>
      <c r="K5" s="136" t="str">
        <f t="shared" si="2"/>
        <v>磯見健太</v>
      </c>
      <c r="L5" s="136" t="str">
        <f t="shared" si="3"/>
        <v>千葉経済</v>
      </c>
      <c r="M5" s="134">
        <v>19</v>
      </c>
      <c r="N5" s="136">
        <v>4</v>
      </c>
      <c r="O5" s="137" t="s">
        <v>731</v>
      </c>
      <c r="Q5" s="96"/>
      <c r="R5" s="96"/>
      <c r="S5" s="135" t="s">
        <v>184</v>
      </c>
    </row>
    <row r="6" spans="1:19" s="8" customFormat="1" ht="30" customHeight="1">
      <c r="A6" s="133">
        <v>3</v>
      </c>
      <c r="B6" s="136">
        <v>19</v>
      </c>
      <c r="C6" s="136" t="str">
        <f t="shared" si="0"/>
        <v>岡田　朝</v>
      </c>
      <c r="D6" s="136" t="str">
        <f t="shared" si="1"/>
        <v>習志野</v>
      </c>
      <c r="E6" s="134">
        <v>19.2</v>
      </c>
      <c r="F6" s="136">
        <v>3</v>
      </c>
      <c r="G6" s="137" t="s">
        <v>731</v>
      </c>
      <c r="H6" s="135"/>
      <c r="I6" s="136">
        <v>18</v>
      </c>
      <c r="J6" s="136">
        <v>24</v>
      </c>
      <c r="K6" s="136" t="str">
        <f t="shared" ref="K6:K10" si="4">VLOOKUP(J6,$B$43:$D$86,2)</f>
        <v>及川　領道</v>
      </c>
      <c r="L6" s="136" t="str">
        <f t="shared" ref="L6:L10" si="5">VLOOKUP(J6,$B$43:$D$86,3)</f>
        <v>敬愛学園</v>
      </c>
      <c r="M6" s="134"/>
      <c r="N6" s="136" t="s">
        <v>735</v>
      </c>
      <c r="O6" s="137" t="s">
        <v>733</v>
      </c>
      <c r="Q6" s="96"/>
      <c r="R6" s="96"/>
      <c r="S6" s="135" t="s">
        <v>187</v>
      </c>
    </row>
    <row r="7" spans="1:19" s="8" customFormat="1" ht="30" customHeight="1">
      <c r="A7" s="133">
        <v>4</v>
      </c>
      <c r="B7" s="136">
        <v>18</v>
      </c>
      <c r="C7" s="136" t="str">
        <f t="shared" si="0"/>
        <v>髙橋陸</v>
      </c>
      <c r="D7" s="136" t="str">
        <f t="shared" si="1"/>
        <v>千葉経済</v>
      </c>
      <c r="E7" s="134">
        <v>21.66</v>
      </c>
      <c r="F7" s="136">
        <v>1</v>
      </c>
      <c r="G7" s="137" t="s">
        <v>729</v>
      </c>
      <c r="H7" s="135"/>
      <c r="I7" s="136">
        <v>19</v>
      </c>
      <c r="J7" s="136">
        <v>26</v>
      </c>
      <c r="K7" s="136" t="str">
        <f t="shared" si="4"/>
        <v>五十嵐　真</v>
      </c>
      <c r="L7" s="136" t="str">
        <f t="shared" si="5"/>
        <v>千葉南</v>
      </c>
      <c r="M7" s="134">
        <v>18.32</v>
      </c>
      <c r="N7" s="136">
        <v>5</v>
      </c>
      <c r="O7" s="137" t="s">
        <v>730</v>
      </c>
      <c r="Q7" s="96"/>
      <c r="R7" s="96"/>
      <c r="S7" s="135" t="s">
        <v>185</v>
      </c>
    </row>
    <row r="8" spans="1:19" s="8" customFormat="1" ht="30" customHeight="1">
      <c r="A8" s="133">
        <v>5</v>
      </c>
      <c r="B8" s="136">
        <v>9</v>
      </c>
      <c r="C8" s="136" t="str">
        <f t="shared" si="0"/>
        <v>藤川　泰知</v>
      </c>
      <c r="D8" s="136" t="str">
        <f t="shared" si="1"/>
        <v>成田</v>
      </c>
      <c r="E8" s="134">
        <v>18.32</v>
      </c>
      <c r="F8" s="136">
        <v>4</v>
      </c>
      <c r="G8" s="137" t="s">
        <v>734</v>
      </c>
      <c r="H8" s="135"/>
      <c r="I8" s="136">
        <v>20</v>
      </c>
      <c r="J8" s="136">
        <v>12</v>
      </c>
      <c r="K8" s="136" t="str">
        <f t="shared" si="4"/>
        <v>石橋　　樹</v>
      </c>
      <c r="L8" s="136" t="str">
        <f t="shared" si="5"/>
        <v>佐原</v>
      </c>
      <c r="M8" s="134">
        <v>15.26</v>
      </c>
      <c r="N8" s="136">
        <v>6</v>
      </c>
      <c r="O8" s="137" t="s">
        <v>730</v>
      </c>
      <c r="Q8" s="96"/>
      <c r="R8" s="96"/>
      <c r="S8" s="135" t="s">
        <v>628</v>
      </c>
    </row>
    <row r="9" spans="1:19" s="8" customFormat="1" ht="30" customHeight="1">
      <c r="A9" s="133">
        <v>6</v>
      </c>
      <c r="B9" s="136">
        <v>3</v>
      </c>
      <c r="C9" s="136" t="str">
        <f t="shared" si="0"/>
        <v>中村　比呂</v>
      </c>
      <c r="D9" s="136" t="str">
        <f t="shared" si="1"/>
        <v>木更津総合</v>
      </c>
      <c r="E9" s="134">
        <v>20.059999999999999</v>
      </c>
      <c r="F9" s="136">
        <v>2</v>
      </c>
      <c r="G9" s="137" t="s">
        <v>734</v>
      </c>
      <c r="H9" s="135"/>
      <c r="I9" s="136">
        <v>21</v>
      </c>
      <c r="J9" s="136">
        <v>4</v>
      </c>
      <c r="K9" s="136" t="str">
        <f t="shared" si="4"/>
        <v>麻生　華土</v>
      </c>
      <c r="L9" s="136" t="str">
        <f t="shared" si="5"/>
        <v>木更津総合</v>
      </c>
      <c r="M9" s="134">
        <v>20.260000000000002</v>
      </c>
      <c r="N9" s="136">
        <v>2</v>
      </c>
      <c r="O9" s="137" t="s">
        <v>730</v>
      </c>
      <c r="Q9" s="96"/>
      <c r="R9" s="96"/>
      <c r="S9" s="135" t="s">
        <v>629</v>
      </c>
    </row>
    <row r="10" spans="1:19" s="8" customFormat="1" ht="30" customHeight="1">
      <c r="A10" s="133">
        <v>7</v>
      </c>
      <c r="B10" s="136">
        <v>23</v>
      </c>
      <c r="C10" s="136" t="str">
        <f t="shared" si="0"/>
        <v>御前　晴</v>
      </c>
      <c r="D10" s="136" t="str">
        <f t="shared" si="1"/>
        <v>渋谷幕張</v>
      </c>
      <c r="E10" s="134"/>
      <c r="F10" s="136" t="s">
        <v>735</v>
      </c>
      <c r="G10" s="137" t="s">
        <v>733</v>
      </c>
      <c r="H10" s="135"/>
      <c r="I10" s="136">
        <v>22</v>
      </c>
      <c r="J10" s="136">
        <v>16</v>
      </c>
      <c r="K10" s="136" t="str">
        <f t="shared" si="4"/>
        <v>石川　泰智</v>
      </c>
      <c r="L10" s="136" t="str">
        <f t="shared" si="5"/>
        <v>秀明八千代</v>
      </c>
      <c r="M10" s="134">
        <v>24.12</v>
      </c>
      <c r="N10" s="136">
        <v>1</v>
      </c>
      <c r="O10" s="137" t="s">
        <v>734</v>
      </c>
      <c r="Q10" s="96"/>
      <c r="R10" s="96"/>
      <c r="S10" s="240" t="s">
        <v>630</v>
      </c>
    </row>
    <row r="11" spans="1:19" s="8" customFormat="1" ht="3.75" customHeight="1">
      <c r="A11" s="194"/>
      <c r="B11" s="167"/>
      <c r="C11" s="167"/>
      <c r="D11" s="167"/>
      <c r="E11" s="168"/>
      <c r="F11" s="167"/>
      <c r="G11" s="244"/>
      <c r="H11" s="240"/>
      <c r="I11" s="167"/>
      <c r="J11" s="167"/>
      <c r="K11" s="167"/>
      <c r="L11" s="167"/>
      <c r="M11" s="168"/>
      <c r="N11" s="167"/>
      <c r="O11" s="244"/>
      <c r="Q11" s="96"/>
      <c r="R11" s="96"/>
    </row>
    <row r="12" spans="1:19" s="8" customFormat="1" ht="3.75" customHeight="1">
      <c r="A12" s="240"/>
      <c r="B12" s="139">
        <v>15</v>
      </c>
      <c r="C12" s="139"/>
      <c r="D12" s="139"/>
      <c r="E12" s="138"/>
      <c r="F12" s="139"/>
      <c r="G12" s="245"/>
      <c r="H12" s="240"/>
      <c r="I12" s="139"/>
      <c r="J12" s="139"/>
      <c r="K12" s="139"/>
      <c r="L12" s="139"/>
      <c r="M12" s="138"/>
      <c r="N12" s="139"/>
      <c r="O12" s="245"/>
      <c r="Q12" s="96"/>
      <c r="R12" s="96"/>
      <c r="S12" s="96"/>
    </row>
    <row r="13" spans="1:19" s="8" customFormat="1" ht="32.25" customHeight="1">
      <c r="A13" s="135"/>
      <c r="B13" s="135"/>
      <c r="C13" s="130" t="s">
        <v>338</v>
      </c>
      <c r="D13" s="130"/>
      <c r="E13" s="130"/>
      <c r="F13" s="130"/>
      <c r="G13" s="130"/>
      <c r="H13" s="130"/>
      <c r="I13" s="140"/>
      <c r="J13" s="140"/>
      <c r="K13" s="141" t="s">
        <v>340</v>
      </c>
      <c r="L13" s="139"/>
      <c r="M13" s="94"/>
      <c r="N13" s="94"/>
      <c r="O13" s="94"/>
      <c r="Q13" s="96"/>
      <c r="R13" s="96"/>
    </row>
    <row r="14" spans="1:19" s="8" customFormat="1" ht="30" customHeight="1">
      <c r="A14" s="133" t="s">
        <v>206</v>
      </c>
      <c r="B14" s="133">
        <v>7</v>
      </c>
      <c r="C14" s="133" t="s">
        <v>0</v>
      </c>
      <c r="D14" s="133" t="s">
        <v>1</v>
      </c>
      <c r="E14" s="134" t="s">
        <v>181</v>
      </c>
      <c r="F14" s="133" t="s">
        <v>182</v>
      </c>
      <c r="G14" s="134" t="s">
        <v>183</v>
      </c>
      <c r="H14" s="94"/>
      <c r="I14" s="133" t="s">
        <v>204</v>
      </c>
      <c r="J14" s="133" t="s">
        <v>248</v>
      </c>
      <c r="K14" s="133" t="s">
        <v>0</v>
      </c>
      <c r="L14" s="133" t="s">
        <v>1</v>
      </c>
      <c r="M14" s="134" t="s">
        <v>181</v>
      </c>
      <c r="N14" s="133" t="s">
        <v>182</v>
      </c>
      <c r="O14" s="134" t="s">
        <v>183</v>
      </c>
      <c r="Q14" s="96"/>
      <c r="R14" s="96"/>
      <c r="S14" s="96"/>
    </row>
    <row r="15" spans="1:19" s="8" customFormat="1" ht="30" customHeight="1">
      <c r="A15" s="133">
        <v>8</v>
      </c>
      <c r="B15" s="136">
        <v>22</v>
      </c>
      <c r="C15" s="136" t="str">
        <f t="shared" ref="C15:C22" si="6">VLOOKUP(B15,$B$43:$D$86,2)</f>
        <v>乃万　博太郎</v>
      </c>
      <c r="D15" s="136" t="str">
        <f t="shared" ref="D15:D22" si="7">VLOOKUP(B15,$B$43:$D$86,3)</f>
        <v>渋谷幕張</v>
      </c>
      <c r="E15" s="134">
        <v>19.34</v>
      </c>
      <c r="F15" s="136">
        <v>3</v>
      </c>
      <c r="G15" s="137" t="s">
        <v>730</v>
      </c>
      <c r="H15" s="135"/>
      <c r="I15" s="136">
        <v>23</v>
      </c>
      <c r="J15" s="136">
        <v>29</v>
      </c>
      <c r="K15" s="136" t="str">
        <f t="shared" ref="K15:K22" si="8">VLOOKUP(J15,$B$43:$D$86,2)</f>
        <v>吉田　大晟</v>
      </c>
      <c r="L15" s="136" t="str">
        <f t="shared" ref="L15:L22" si="9">VLOOKUP(J15,$B$43:$D$86,3)</f>
        <v>麗澤</v>
      </c>
      <c r="M15" s="134">
        <v>20.76</v>
      </c>
      <c r="N15" s="136">
        <v>3</v>
      </c>
      <c r="O15" s="137" t="s">
        <v>731</v>
      </c>
      <c r="P15" s="135"/>
      <c r="Q15" s="96"/>
      <c r="R15" s="96"/>
      <c r="S15" s="96"/>
    </row>
    <row r="16" spans="1:19" s="8" customFormat="1" ht="30" customHeight="1">
      <c r="A16" s="242">
        <v>9</v>
      </c>
      <c r="B16" s="136">
        <v>27</v>
      </c>
      <c r="C16" s="136" t="str">
        <f t="shared" si="6"/>
        <v>粕谷　慶人</v>
      </c>
      <c r="D16" s="136" t="str">
        <f t="shared" si="7"/>
        <v>千葉南</v>
      </c>
      <c r="E16" s="134">
        <v>16.72</v>
      </c>
      <c r="F16" s="136">
        <v>5</v>
      </c>
      <c r="G16" s="137" t="s">
        <v>732</v>
      </c>
      <c r="H16" s="135"/>
      <c r="I16" s="136">
        <v>24</v>
      </c>
      <c r="J16" s="136">
        <v>15</v>
      </c>
      <c r="K16" s="136" t="str">
        <f t="shared" si="8"/>
        <v>鈴木　健生</v>
      </c>
      <c r="L16" s="136" t="str">
        <f t="shared" si="9"/>
        <v>秀明八千代</v>
      </c>
      <c r="M16" s="134">
        <v>23.18</v>
      </c>
      <c r="N16" s="136">
        <v>2</v>
      </c>
      <c r="O16" s="137" t="s">
        <v>730</v>
      </c>
      <c r="P16" s="135"/>
      <c r="Q16" s="96"/>
      <c r="R16" s="96"/>
      <c r="S16" s="96"/>
    </row>
    <row r="17" spans="1:19" s="8" customFormat="1" ht="30" customHeight="1">
      <c r="A17" s="242">
        <v>10</v>
      </c>
      <c r="B17" s="136">
        <v>14</v>
      </c>
      <c r="C17" s="136" t="str">
        <f t="shared" si="6"/>
        <v>北　莉暢</v>
      </c>
      <c r="D17" s="136" t="str">
        <f t="shared" si="7"/>
        <v>秀明八千代</v>
      </c>
      <c r="E17" s="134">
        <v>23.8</v>
      </c>
      <c r="F17" s="136">
        <v>1</v>
      </c>
      <c r="G17" s="137" t="s">
        <v>730</v>
      </c>
      <c r="H17" s="135"/>
      <c r="I17" s="136">
        <v>25</v>
      </c>
      <c r="J17" s="136">
        <v>8</v>
      </c>
      <c r="K17" s="136" t="str">
        <f t="shared" si="8"/>
        <v>山岸　宗一郎</v>
      </c>
      <c r="L17" s="136" t="str">
        <f t="shared" si="9"/>
        <v>成東</v>
      </c>
      <c r="M17" s="134">
        <v>17.66</v>
      </c>
      <c r="N17" s="136">
        <v>6</v>
      </c>
      <c r="O17" s="137" t="s">
        <v>731</v>
      </c>
      <c r="P17" s="135"/>
      <c r="Q17" s="96"/>
      <c r="R17" s="96"/>
      <c r="S17" s="162"/>
    </row>
    <row r="18" spans="1:19" s="8" customFormat="1" ht="30" customHeight="1">
      <c r="A18" s="242">
        <v>11</v>
      </c>
      <c r="B18" s="136">
        <v>6</v>
      </c>
      <c r="C18" s="136" t="str">
        <f t="shared" ref="C18" si="10">VLOOKUP(B18,$B$43:$D$86,2)</f>
        <v>木山 瑞希</v>
      </c>
      <c r="D18" s="136" t="str">
        <f t="shared" ref="D18" si="11">VLOOKUP(B18,$B$43:$D$86,3)</f>
        <v>東金</v>
      </c>
      <c r="E18" s="134">
        <v>16.2</v>
      </c>
      <c r="F18" s="136">
        <v>6</v>
      </c>
      <c r="G18" s="137" t="s">
        <v>731</v>
      </c>
      <c r="H18" s="135"/>
      <c r="I18" s="136">
        <v>26</v>
      </c>
      <c r="J18" s="136">
        <v>20</v>
      </c>
      <c r="K18" s="136" t="str">
        <f t="shared" si="8"/>
        <v>須藤　柊生</v>
      </c>
      <c r="L18" s="136" t="str">
        <f t="shared" si="9"/>
        <v>習志野</v>
      </c>
      <c r="M18" s="134"/>
      <c r="N18" s="486" t="s">
        <v>831</v>
      </c>
      <c r="O18" s="137"/>
      <c r="P18" s="135"/>
      <c r="Q18" s="96"/>
      <c r="R18" s="96"/>
      <c r="S18" s="162"/>
    </row>
    <row r="19" spans="1:19" s="8" customFormat="1" ht="30" customHeight="1">
      <c r="A19" s="242">
        <v>12</v>
      </c>
      <c r="B19" s="136">
        <v>28</v>
      </c>
      <c r="C19" s="136" t="str">
        <f t="shared" si="6"/>
        <v>甲賀　響</v>
      </c>
      <c r="D19" s="136" t="str">
        <f t="shared" si="7"/>
        <v>麗澤</v>
      </c>
      <c r="E19" s="134">
        <v>18.14</v>
      </c>
      <c r="F19" s="136">
        <v>4</v>
      </c>
      <c r="G19" s="137" t="s">
        <v>731</v>
      </c>
      <c r="H19" s="135"/>
      <c r="I19" s="136">
        <v>27</v>
      </c>
      <c r="J19" s="136">
        <v>21</v>
      </c>
      <c r="K19" s="136" t="str">
        <f t="shared" si="8"/>
        <v>山中　悠聖</v>
      </c>
      <c r="L19" s="136" t="str">
        <f t="shared" si="9"/>
        <v>渋谷幕張</v>
      </c>
      <c r="M19" s="134">
        <v>18.88</v>
      </c>
      <c r="N19" s="136">
        <v>4</v>
      </c>
      <c r="O19" s="137" t="s">
        <v>730</v>
      </c>
      <c r="P19" s="135"/>
      <c r="Q19" s="96"/>
      <c r="R19" s="96"/>
      <c r="S19" s="162"/>
    </row>
    <row r="20" spans="1:19" s="8" customFormat="1" ht="30" customHeight="1">
      <c r="A20" s="242">
        <v>13</v>
      </c>
      <c r="B20" s="136">
        <v>25</v>
      </c>
      <c r="C20" s="136" t="str">
        <f t="shared" si="6"/>
        <v>深山　悠太</v>
      </c>
      <c r="D20" s="136" t="str">
        <f t="shared" si="7"/>
        <v>敬愛学園</v>
      </c>
      <c r="E20" s="134"/>
      <c r="F20" s="136" t="s">
        <v>735</v>
      </c>
      <c r="G20" s="137" t="s">
        <v>733</v>
      </c>
      <c r="H20" s="135"/>
      <c r="I20" s="136">
        <v>28</v>
      </c>
      <c r="J20" s="136">
        <v>11</v>
      </c>
      <c r="K20" s="136" t="str">
        <f t="shared" si="8"/>
        <v>菅谷　祐斗</v>
      </c>
      <c r="L20" s="136" t="str">
        <f t="shared" si="9"/>
        <v>市立銚子</v>
      </c>
      <c r="M20" s="134">
        <v>17.78</v>
      </c>
      <c r="N20" s="486">
        <v>5</v>
      </c>
      <c r="O20" s="137" t="s">
        <v>730</v>
      </c>
      <c r="P20" s="135"/>
      <c r="Q20" s="96"/>
      <c r="R20" s="96"/>
    </row>
    <row r="21" spans="1:19" s="8" customFormat="1" ht="30" customHeight="1">
      <c r="A21" s="242">
        <v>14</v>
      </c>
      <c r="B21" s="136">
        <v>13</v>
      </c>
      <c r="C21" s="136" t="str">
        <f t="shared" si="6"/>
        <v>宮内　崇多</v>
      </c>
      <c r="D21" s="136" t="str">
        <f t="shared" si="7"/>
        <v>佐原</v>
      </c>
      <c r="E21" s="134">
        <v>15.14</v>
      </c>
      <c r="F21" s="136">
        <v>7</v>
      </c>
      <c r="G21" s="137" t="s">
        <v>734</v>
      </c>
      <c r="H21" s="135"/>
      <c r="I21" s="136">
        <v>29</v>
      </c>
      <c r="J21" s="136">
        <v>5</v>
      </c>
      <c r="K21" s="136" t="str">
        <f t="shared" si="8"/>
        <v>瀧　健吾</v>
      </c>
      <c r="L21" s="136" t="str">
        <f t="shared" si="9"/>
        <v>東金</v>
      </c>
      <c r="M21" s="134">
        <v>17.2</v>
      </c>
      <c r="N21" s="136">
        <v>7</v>
      </c>
      <c r="O21" s="137" t="s">
        <v>731</v>
      </c>
      <c r="P21" s="135"/>
      <c r="Q21" s="96"/>
      <c r="R21" s="96"/>
      <c r="S21" s="162"/>
    </row>
    <row r="22" spans="1:19" s="8" customFormat="1" ht="30" customHeight="1">
      <c r="A22" s="242">
        <v>15</v>
      </c>
      <c r="B22" s="136">
        <v>2</v>
      </c>
      <c r="C22" s="136" t="str">
        <f t="shared" si="6"/>
        <v>大谷　瑞貴</v>
      </c>
      <c r="D22" s="136" t="str">
        <f t="shared" si="7"/>
        <v>拓大紅陵</v>
      </c>
      <c r="E22" s="134">
        <v>23.52</v>
      </c>
      <c r="F22" s="136">
        <v>2</v>
      </c>
      <c r="G22" s="137" t="s">
        <v>731</v>
      </c>
      <c r="H22" s="135"/>
      <c r="I22" s="136">
        <v>30</v>
      </c>
      <c r="J22" s="136">
        <v>1</v>
      </c>
      <c r="K22" s="136" t="str">
        <f t="shared" si="8"/>
        <v>小綱　章仁</v>
      </c>
      <c r="L22" s="136" t="str">
        <f t="shared" si="9"/>
        <v>拓大紅陵</v>
      </c>
      <c r="M22" s="134">
        <v>23.38</v>
      </c>
      <c r="N22" s="136">
        <v>1</v>
      </c>
      <c r="O22" s="137" t="s">
        <v>731</v>
      </c>
      <c r="P22" s="135"/>
      <c r="Q22" s="96"/>
      <c r="R22" s="96"/>
      <c r="S22" s="162"/>
    </row>
    <row r="23" spans="1:19" s="8" customFormat="1" ht="29.25" customHeight="1">
      <c r="A23" s="163"/>
      <c r="B23" s="164"/>
      <c r="C23" s="164"/>
      <c r="D23" s="164"/>
      <c r="E23" s="165"/>
      <c r="F23" s="164"/>
      <c r="G23" s="166"/>
      <c r="H23" s="94"/>
      <c r="I23" s="167"/>
      <c r="J23" s="167"/>
      <c r="K23" s="167"/>
      <c r="L23" s="167"/>
      <c r="M23" s="168"/>
      <c r="N23" s="167"/>
      <c r="O23" s="169"/>
      <c r="P23" s="135"/>
      <c r="Q23" s="96"/>
      <c r="R23" s="96"/>
      <c r="S23" s="162"/>
    </row>
    <row r="24" spans="1:19" s="8" customFormat="1" ht="21.95" customHeight="1">
      <c r="A24" s="94"/>
      <c r="B24" s="96"/>
      <c r="C24" s="139"/>
      <c r="D24" s="139"/>
      <c r="E24" s="162"/>
      <c r="F24" s="102"/>
      <c r="G24" s="102"/>
      <c r="H24" s="170"/>
      <c r="I24" s="94"/>
      <c r="J24" s="96"/>
      <c r="K24" s="139"/>
      <c r="L24" s="139"/>
      <c r="M24" s="162"/>
      <c r="N24" s="102"/>
      <c r="O24" s="102"/>
      <c r="Q24" s="96"/>
      <c r="R24" s="96"/>
      <c r="S24" s="162"/>
    </row>
    <row r="25" spans="1:19" s="8" customFormat="1" ht="21.95" customHeight="1">
      <c r="A25" s="602" t="s">
        <v>611</v>
      </c>
      <c r="B25" s="602"/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102"/>
    </row>
    <row r="26" spans="1:19" s="8" customFormat="1" ht="24.75" customHeight="1">
      <c r="A26" s="135"/>
      <c r="B26" s="135"/>
      <c r="C26" s="130" t="s">
        <v>339</v>
      </c>
      <c r="D26" s="130"/>
      <c r="E26" s="130"/>
      <c r="F26" s="130"/>
      <c r="G26" s="130"/>
      <c r="H26" s="130"/>
      <c r="I26" s="140"/>
      <c r="J26" s="140"/>
      <c r="K26" s="141" t="s">
        <v>644</v>
      </c>
      <c r="L26" s="139"/>
      <c r="M26" s="240"/>
      <c r="N26" s="240"/>
      <c r="O26" s="240"/>
      <c r="Q26" s="96"/>
      <c r="R26" s="96"/>
      <c r="S26" s="96"/>
    </row>
    <row r="27" spans="1:19" s="8" customFormat="1" ht="30" customHeight="1">
      <c r="A27" s="242" t="s">
        <v>203</v>
      </c>
      <c r="B27" s="242" t="s">
        <v>9</v>
      </c>
      <c r="C27" s="242" t="s">
        <v>0</v>
      </c>
      <c r="D27" s="242" t="s">
        <v>1</v>
      </c>
      <c r="E27" s="134" t="s">
        <v>181</v>
      </c>
      <c r="F27" s="242" t="s">
        <v>182</v>
      </c>
      <c r="G27" s="134" t="s">
        <v>183</v>
      </c>
      <c r="H27" s="240"/>
      <c r="I27" s="242" t="s">
        <v>398</v>
      </c>
      <c r="J27" s="242" t="s">
        <v>99</v>
      </c>
      <c r="K27" s="242" t="s">
        <v>0</v>
      </c>
      <c r="L27" s="242" t="s">
        <v>1</v>
      </c>
      <c r="M27" s="134" t="s">
        <v>181</v>
      </c>
      <c r="N27" s="242" t="s">
        <v>182</v>
      </c>
      <c r="O27" s="134" t="s">
        <v>183</v>
      </c>
      <c r="Q27" s="96"/>
      <c r="R27" s="96"/>
      <c r="S27" s="240" t="s">
        <v>631</v>
      </c>
    </row>
    <row r="28" spans="1:19" s="8" customFormat="1" ht="30" customHeight="1">
      <c r="A28" s="379">
        <v>1</v>
      </c>
      <c r="B28" s="382">
        <v>2</v>
      </c>
      <c r="C28" s="382" t="str">
        <f t="shared" ref="C28:C35" si="12">VLOOKUP(B28,$B$43:$D$86,2)</f>
        <v>大谷　瑞貴</v>
      </c>
      <c r="D28" s="382" t="str">
        <f t="shared" ref="D28:D35" si="13">VLOOKUP(B28,$B$43:$D$86,3)</f>
        <v>拓大紅陵</v>
      </c>
      <c r="E28" s="381">
        <v>23.24</v>
      </c>
      <c r="F28" s="382">
        <v>2</v>
      </c>
      <c r="G28" s="383" t="s">
        <v>737</v>
      </c>
      <c r="H28" s="384"/>
      <c r="I28" s="382">
        <v>9</v>
      </c>
      <c r="J28" s="382">
        <v>30</v>
      </c>
      <c r="K28" s="382" t="str">
        <f t="shared" ref="K28:K35" si="14">VLOOKUP(J28,$B$43:$D$86,2)</f>
        <v>木村　知生</v>
      </c>
      <c r="L28" s="382" t="str">
        <f t="shared" ref="L28:L35" si="15">VLOOKUP(J28,$B$43:$D$86,3)</f>
        <v>船橋東</v>
      </c>
      <c r="M28" s="381">
        <v>19.46</v>
      </c>
      <c r="N28" s="382">
        <v>5</v>
      </c>
      <c r="O28" s="383" t="s">
        <v>736</v>
      </c>
      <c r="P28" s="135"/>
      <c r="Q28" s="96"/>
      <c r="R28" s="96"/>
      <c r="S28" s="240" t="s">
        <v>632</v>
      </c>
    </row>
    <row r="29" spans="1:19" s="8" customFormat="1" ht="30" customHeight="1">
      <c r="A29" s="379">
        <v>2</v>
      </c>
      <c r="B29" s="382">
        <v>19</v>
      </c>
      <c r="C29" s="382" t="str">
        <f t="shared" si="12"/>
        <v>岡田　朝</v>
      </c>
      <c r="D29" s="382" t="str">
        <f t="shared" si="13"/>
        <v>習志野</v>
      </c>
      <c r="E29" s="381">
        <v>20.079999999999998</v>
      </c>
      <c r="F29" s="382">
        <v>4</v>
      </c>
      <c r="G29" s="383" t="s">
        <v>737</v>
      </c>
      <c r="H29" s="384"/>
      <c r="I29" s="382">
        <v>10</v>
      </c>
      <c r="J29" s="382">
        <v>1</v>
      </c>
      <c r="K29" s="382" t="str">
        <f t="shared" si="14"/>
        <v>小綱　章仁</v>
      </c>
      <c r="L29" s="382" t="str">
        <f t="shared" si="15"/>
        <v>拓大紅陵</v>
      </c>
      <c r="M29" s="381">
        <v>24.26</v>
      </c>
      <c r="N29" s="382">
        <v>3</v>
      </c>
      <c r="O29" s="383" t="s">
        <v>737</v>
      </c>
      <c r="P29" s="135"/>
      <c r="Q29" s="96"/>
      <c r="R29" s="96"/>
      <c r="S29" s="240" t="s">
        <v>633</v>
      </c>
    </row>
    <row r="30" spans="1:19" s="8" customFormat="1" ht="30" customHeight="1">
      <c r="A30" s="379">
        <v>3</v>
      </c>
      <c r="B30" s="382">
        <v>28</v>
      </c>
      <c r="C30" s="382" t="str">
        <f t="shared" si="12"/>
        <v>甲賀　響</v>
      </c>
      <c r="D30" s="382" t="str">
        <f t="shared" si="13"/>
        <v>麗澤</v>
      </c>
      <c r="E30" s="381">
        <v>18.48</v>
      </c>
      <c r="F30" s="382">
        <v>7</v>
      </c>
      <c r="G30" s="383" t="s">
        <v>737</v>
      </c>
      <c r="H30" s="384"/>
      <c r="I30" s="382">
        <v>11</v>
      </c>
      <c r="J30" s="382">
        <v>29</v>
      </c>
      <c r="K30" s="382" t="str">
        <f t="shared" si="14"/>
        <v>吉田　大晟</v>
      </c>
      <c r="L30" s="382" t="str">
        <f t="shared" si="15"/>
        <v>麗澤</v>
      </c>
      <c r="M30" s="381">
        <v>20</v>
      </c>
      <c r="N30" s="382">
        <v>4</v>
      </c>
      <c r="O30" s="383" t="s">
        <v>737</v>
      </c>
      <c r="P30" s="135"/>
      <c r="Q30" s="96"/>
      <c r="R30" s="96"/>
      <c r="S30" s="192" t="s">
        <v>634</v>
      </c>
    </row>
    <row r="31" spans="1:19" s="8" customFormat="1" ht="30" customHeight="1">
      <c r="A31" s="379">
        <v>4</v>
      </c>
      <c r="B31" s="382">
        <v>3</v>
      </c>
      <c r="C31" s="382" t="str">
        <f t="shared" si="12"/>
        <v>中村　比呂</v>
      </c>
      <c r="D31" s="382" t="str">
        <f t="shared" si="13"/>
        <v>木更津総合</v>
      </c>
      <c r="E31" s="381">
        <v>19.52</v>
      </c>
      <c r="F31" s="382">
        <v>5</v>
      </c>
      <c r="G31" s="383" t="s">
        <v>736</v>
      </c>
      <c r="H31" s="384"/>
      <c r="I31" s="382">
        <v>12</v>
      </c>
      <c r="J31" s="382">
        <v>16</v>
      </c>
      <c r="K31" s="382" t="str">
        <f t="shared" si="14"/>
        <v>石川　泰智</v>
      </c>
      <c r="L31" s="382" t="str">
        <f t="shared" si="15"/>
        <v>秀明八千代</v>
      </c>
      <c r="M31" s="381">
        <v>24.4</v>
      </c>
      <c r="N31" s="382">
        <v>2</v>
      </c>
      <c r="O31" s="383" t="s">
        <v>736</v>
      </c>
      <c r="P31" s="135"/>
      <c r="Q31" s="96"/>
      <c r="R31" s="96"/>
      <c r="S31" s="192" t="s">
        <v>635</v>
      </c>
    </row>
    <row r="32" spans="1:19" s="8" customFormat="1" ht="30" customHeight="1">
      <c r="A32" s="379">
        <v>5</v>
      </c>
      <c r="B32" s="382">
        <v>22</v>
      </c>
      <c r="C32" s="382" t="str">
        <f t="shared" si="12"/>
        <v>乃万　博太郎</v>
      </c>
      <c r="D32" s="382" t="str">
        <f t="shared" si="13"/>
        <v>渋谷幕張</v>
      </c>
      <c r="E32" s="381">
        <v>18.899999999999999</v>
      </c>
      <c r="F32" s="382">
        <v>6</v>
      </c>
      <c r="G32" s="383" t="s">
        <v>737</v>
      </c>
      <c r="H32" s="384"/>
      <c r="I32" s="382">
        <v>13</v>
      </c>
      <c r="J32" s="382">
        <v>15</v>
      </c>
      <c r="K32" s="382" t="str">
        <f t="shared" si="14"/>
        <v>鈴木　健生</v>
      </c>
      <c r="L32" s="382" t="str">
        <f t="shared" si="15"/>
        <v>秀明八千代</v>
      </c>
      <c r="M32" s="381">
        <v>24.6</v>
      </c>
      <c r="N32" s="382">
        <v>1</v>
      </c>
      <c r="O32" s="383" t="s">
        <v>738</v>
      </c>
      <c r="P32" s="135"/>
      <c r="Q32" s="96"/>
      <c r="R32" s="96"/>
      <c r="S32" s="192" t="s">
        <v>636</v>
      </c>
    </row>
    <row r="33" spans="1:19" s="8" customFormat="1" ht="30" customHeight="1">
      <c r="A33" s="379">
        <v>6</v>
      </c>
      <c r="B33" s="382">
        <v>9</v>
      </c>
      <c r="C33" s="382" t="str">
        <f t="shared" si="12"/>
        <v>藤川　泰知</v>
      </c>
      <c r="D33" s="382" t="str">
        <f t="shared" si="13"/>
        <v>成田</v>
      </c>
      <c r="E33" s="381">
        <v>17.14</v>
      </c>
      <c r="F33" s="382">
        <v>8</v>
      </c>
      <c r="G33" s="383" t="s">
        <v>736</v>
      </c>
      <c r="H33" s="384"/>
      <c r="I33" s="382">
        <v>14</v>
      </c>
      <c r="J33" s="382">
        <v>21</v>
      </c>
      <c r="K33" s="382" t="str">
        <f t="shared" si="14"/>
        <v>山中　悠聖</v>
      </c>
      <c r="L33" s="382" t="str">
        <f t="shared" si="15"/>
        <v>渋谷幕張</v>
      </c>
      <c r="M33" s="381">
        <v>18.600000000000001</v>
      </c>
      <c r="N33" s="382">
        <v>7</v>
      </c>
      <c r="O33" s="383" t="s">
        <v>737</v>
      </c>
      <c r="P33" s="135"/>
      <c r="Q33" s="96"/>
      <c r="R33" s="96"/>
      <c r="S33" s="135" t="s">
        <v>637</v>
      </c>
    </row>
    <row r="34" spans="1:19" s="8" customFormat="1" ht="30" customHeight="1">
      <c r="A34" s="379">
        <v>7</v>
      </c>
      <c r="B34" s="382">
        <v>18</v>
      </c>
      <c r="C34" s="382" t="str">
        <f t="shared" si="12"/>
        <v>髙橋陸</v>
      </c>
      <c r="D34" s="382" t="str">
        <f t="shared" si="13"/>
        <v>千葉経済</v>
      </c>
      <c r="E34" s="381">
        <v>21.38</v>
      </c>
      <c r="F34" s="382">
        <v>3</v>
      </c>
      <c r="G34" s="383" t="s">
        <v>739</v>
      </c>
      <c r="H34" s="384"/>
      <c r="I34" s="382">
        <v>15</v>
      </c>
      <c r="J34" s="382">
        <v>17</v>
      </c>
      <c r="K34" s="382" t="str">
        <f t="shared" si="14"/>
        <v>磯見健太</v>
      </c>
      <c r="L34" s="382" t="str">
        <f t="shared" si="15"/>
        <v>千葉経済</v>
      </c>
      <c r="M34" s="381">
        <v>19.14</v>
      </c>
      <c r="N34" s="382">
        <v>6</v>
      </c>
      <c r="O34" s="383" t="s">
        <v>737</v>
      </c>
      <c r="P34" s="135"/>
      <c r="Q34" s="96"/>
      <c r="R34" s="96"/>
      <c r="S34" s="192" t="s">
        <v>638</v>
      </c>
    </row>
    <row r="35" spans="1:19" s="8" customFormat="1" ht="30" customHeight="1">
      <c r="A35" s="379">
        <v>8</v>
      </c>
      <c r="B35" s="382">
        <v>14</v>
      </c>
      <c r="C35" s="382" t="str">
        <f t="shared" si="12"/>
        <v>北　莉暢</v>
      </c>
      <c r="D35" s="382" t="str">
        <f t="shared" si="13"/>
        <v>秀明八千代</v>
      </c>
      <c r="E35" s="381">
        <v>23.52</v>
      </c>
      <c r="F35" s="382">
        <v>1</v>
      </c>
      <c r="G35" s="383" t="s">
        <v>738</v>
      </c>
      <c r="H35" s="384"/>
      <c r="I35" s="382">
        <v>16</v>
      </c>
      <c r="J35" s="382">
        <v>4</v>
      </c>
      <c r="K35" s="382" t="str">
        <f t="shared" si="14"/>
        <v>麻生　華土</v>
      </c>
      <c r="L35" s="382" t="str">
        <f t="shared" si="15"/>
        <v>木更津総合</v>
      </c>
      <c r="M35" s="381">
        <v>17.739999999999998</v>
      </c>
      <c r="N35" s="382">
        <v>8</v>
      </c>
      <c r="O35" s="383" t="s">
        <v>738</v>
      </c>
      <c r="P35" s="135"/>
      <c r="Q35" s="96"/>
      <c r="R35" s="96"/>
      <c r="S35" s="162"/>
    </row>
    <row r="36" spans="1:19" s="8" customFormat="1" ht="21.95" customHeight="1">
      <c r="A36" s="604"/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96"/>
      <c r="O36" s="96"/>
    </row>
    <row r="37" spans="1:19" s="8" customFormat="1" ht="21.95" customHeight="1">
      <c r="H37" s="171"/>
    </row>
    <row r="38" spans="1:19" s="8" customFormat="1" ht="21.95" customHeight="1">
      <c r="A38" s="96"/>
      <c r="B38" s="145"/>
      <c r="C38" s="145"/>
      <c r="D38" s="145"/>
      <c r="E38" s="144"/>
      <c r="F38" s="145"/>
      <c r="G38" s="145"/>
      <c r="I38" s="96"/>
      <c r="J38" s="145"/>
      <c r="K38" s="145"/>
      <c r="L38" s="145"/>
      <c r="M38" s="144"/>
      <c r="N38" s="145"/>
      <c r="O38" s="145"/>
    </row>
    <row r="39" spans="1:19" s="8" customFormat="1" ht="21.95" customHeight="1">
      <c r="A39" s="96"/>
      <c r="B39" s="145"/>
      <c r="C39" s="145"/>
      <c r="D39" s="145"/>
      <c r="E39" s="144"/>
      <c r="F39" s="145"/>
      <c r="G39" s="145"/>
      <c r="H39" s="171"/>
      <c r="I39" s="96"/>
      <c r="J39" s="145"/>
      <c r="K39" s="145"/>
      <c r="L39" s="145"/>
      <c r="M39" s="144"/>
      <c r="N39" s="145"/>
      <c r="O39" s="145"/>
    </row>
    <row r="40" spans="1:19" s="8" customFormat="1" ht="21.95" customHeight="1">
      <c r="A40" s="96"/>
      <c r="B40" s="145"/>
      <c r="C40" s="145"/>
      <c r="D40" s="145"/>
      <c r="E40" s="144"/>
      <c r="F40" s="145"/>
      <c r="G40" s="145"/>
      <c r="H40" s="171"/>
      <c r="I40" s="96"/>
      <c r="J40" s="145"/>
      <c r="K40" s="145"/>
      <c r="L40" s="145"/>
      <c r="M40" s="144"/>
      <c r="N40" s="145"/>
      <c r="O40" s="145"/>
    </row>
    <row r="41" spans="1:19" s="8" customFormat="1" ht="21.95" customHeight="1">
      <c r="E41" s="172"/>
      <c r="H41" s="171"/>
      <c r="M41" s="172"/>
    </row>
    <row r="42" spans="1:19" s="8" customFormat="1" ht="17.25">
      <c r="A42" s="58"/>
      <c r="B42" s="58"/>
      <c r="C42" s="149" t="s">
        <v>192</v>
      </c>
      <c r="D42" s="58"/>
      <c r="E42" s="173"/>
      <c r="F42" s="58"/>
      <c r="G42" s="58"/>
      <c r="I42" s="58"/>
      <c r="J42" s="58"/>
      <c r="K42" s="58"/>
      <c r="L42" s="58"/>
      <c r="M42" s="173"/>
      <c r="N42" s="58"/>
      <c r="O42" s="58"/>
    </row>
    <row r="43" spans="1:19" ht="18" customHeight="1">
      <c r="B43" s="93">
        <v>1</v>
      </c>
      <c r="C43" s="239" t="s">
        <v>341</v>
      </c>
      <c r="D43" s="174" t="s">
        <v>16</v>
      </c>
      <c r="E43" s="160"/>
    </row>
    <row r="44" spans="1:19" ht="18" customHeight="1">
      <c r="B44" s="93">
        <v>2</v>
      </c>
      <c r="C44" s="186" t="s">
        <v>342</v>
      </c>
      <c r="D44" s="174" t="s">
        <v>16</v>
      </c>
      <c r="E44" s="160"/>
    </row>
    <row r="45" spans="1:19" ht="18" customHeight="1">
      <c r="B45" s="93">
        <v>3</v>
      </c>
      <c r="C45" s="239" t="s">
        <v>318</v>
      </c>
      <c r="D45" s="174" t="s">
        <v>17</v>
      </c>
      <c r="E45" s="160"/>
    </row>
    <row r="46" spans="1:19" ht="18" customHeight="1">
      <c r="B46" s="93">
        <v>4</v>
      </c>
      <c r="C46" s="239" t="s">
        <v>319</v>
      </c>
      <c r="D46" s="174" t="s">
        <v>17</v>
      </c>
      <c r="E46" s="160"/>
    </row>
    <row r="47" spans="1:19" ht="18" customHeight="1">
      <c r="B47" s="93">
        <v>5</v>
      </c>
      <c r="C47" s="239" t="s">
        <v>343</v>
      </c>
      <c r="D47" s="174" t="s">
        <v>20</v>
      </c>
      <c r="E47" s="160"/>
      <c r="M47" s="58"/>
    </row>
    <row r="48" spans="1:19" ht="18" customHeight="1">
      <c r="B48" s="93">
        <v>6</v>
      </c>
      <c r="C48" s="239" t="s">
        <v>115</v>
      </c>
      <c r="D48" s="174" t="s">
        <v>20</v>
      </c>
      <c r="E48" s="160"/>
      <c r="M48" s="58"/>
    </row>
    <row r="49" spans="2:23" ht="18" customHeight="1">
      <c r="B49" s="93">
        <v>7</v>
      </c>
      <c r="C49" s="239" t="s">
        <v>116</v>
      </c>
      <c r="D49" s="174" t="s">
        <v>249</v>
      </c>
      <c r="E49" s="160"/>
      <c r="H49" s="175"/>
      <c r="K49" s="150"/>
      <c r="L49" s="150"/>
      <c r="M49" s="176"/>
      <c r="N49" s="155"/>
      <c r="O49" s="155"/>
      <c r="P49" s="155"/>
      <c r="Q49" s="155"/>
      <c r="R49" s="155"/>
    </row>
    <row r="50" spans="2:23" ht="18" customHeight="1">
      <c r="B50" s="93">
        <v>8</v>
      </c>
      <c r="C50" s="239" t="s">
        <v>122</v>
      </c>
      <c r="D50" s="174" t="s">
        <v>249</v>
      </c>
      <c r="E50" s="160"/>
      <c r="K50" s="150"/>
      <c r="L50" s="150"/>
      <c r="M50" s="176"/>
      <c r="N50" s="155"/>
      <c r="O50" s="155"/>
      <c r="P50" s="155"/>
      <c r="Q50" s="155"/>
      <c r="R50" s="155"/>
    </row>
    <row r="51" spans="2:23" ht="18" customHeight="1">
      <c r="B51" s="93">
        <v>9</v>
      </c>
      <c r="C51" s="239" t="s">
        <v>344</v>
      </c>
      <c r="D51" s="174" t="s">
        <v>25</v>
      </c>
      <c r="E51" s="160"/>
      <c r="K51" s="56"/>
      <c r="L51" s="150"/>
      <c r="M51" s="150"/>
      <c r="N51" s="155"/>
      <c r="O51" s="155"/>
      <c r="P51" s="155"/>
      <c r="Q51" s="155"/>
      <c r="R51" s="155"/>
    </row>
    <row r="52" spans="2:23" ht="18" customHeight="1">
      <c r="B52" s="93">
        <v>10</v>
      </c>
      <c r="C52" s="239" t="s">
        <v>126</v>
      </c>
      <c r="D52" s="174" t="s">
        <v>208</v>
      </c>
      <c r="E52" s="160"/>
      <c r="P52" s="155"/>
      <c r="Q52" s="155"/>
      <c r="R52" s="177"/>
    </row>
    <row r="53" spans="2:23" ht="18" customHeight="1">
      <c r="B53" s="93">
        <v>11</v>
      </c>
      <c r="C53" s="239" t="s">
        <v>118</v>
      </c>
      <c r="D53" s="174" t="s">
        <v>208</v>
      </c>
      <c r="E53" s="160"/>
    </row>
    <row r="54" spans="2:23" ht="18" customHeight="1">
      <c r="B54" s="93">
        <v>12</v>
      </c>
      <c r="C54" s="239" t="s">
        <v>345</v>
      </c>
      <c r="D54" s="174" t="s">
        <v>26</v>
      </c>
      <c r="E54" s="160"/>
    </row>
    <row r="55" spans="2:23" ht="18" customHeight="1">
      <c r="B55" s="93">
        <v>13</v>
      </c>
      <c r="C55" s="239" t="s">
        <v>346</v>
      </c>
      <c r="D55" s="174" t="s">
        <v>26</v>
      </c>
      <c r="E55" s="160"/>
    </row>
    <row r="56" spans="2:23" ht="18" customHeight="1">
      <c r="B56" s="93">
        <v>14</v>
      </c>
      <c r="C56" s="239" t="s">
        <v>347</v>
      </c>
      <c r="D56" s="174" t="s">
        <v>83</v>
      </c>
      <c r="E56" s="160"/>
      <c r="F56" s="96"/>
      <c r="G56" s="96"/>
    </row>
    <row r="57" spans="2:23" ht="18" customHeight="1">
      <c r="B57" s="93">
        <v>15</v>
      </c>
      <c r="C57" s="239" t="s">
        <v>348</v>
      </c>
      <c r="D57" s="174" t="s">
        <v>83</v>
      </c>
      <c r="E57" s="160"/>
      <c r="F57" s="96"/>
      <c r="G57" s="96"/>
      <c r="L57" s="99"/>
    </row>
    <row r="58" spans="2:23" ht="18" customHeight="1">
      <c r="B58" s="93">
        <v>16</v>
      </c>
      <c r="C58" s="239" t="s">
        <v>349</v>
      </c>
      <c r="D58" s="174" t="s">
        <v>83</v>
      </c>
      <c r="E58" s="160" t="s">
        <v>334</v>
      </c>
      <c r="F58" s="96"/>
      <c r="G58" s="96"/>
      <c r="J58" s="56"/>
      <c r="K58" s="56"/>
      <c r="L58" s="56"/>
      <c r="M58" s="176"/>
      <c r="N58" s="56"/>
      <c r="O58" s="56"/>
    </row>
    <row r="59" spans="2:23" ht="18" customHeight="1">
      <c r="B59" s="93">
        <v>17</v>
      </c>
      <c r="C59" s="239" t="s">
        <v>315</v>
      </c>
      <c r="D59" s="174" t="s">
        <v>22</v>
      </c>
      <c r="E59" s="160"/>
      <c r="F59" s="96"/>
      <c r="G59" s="96"/>
    </row>
    <row r="60" spans="2:23" ht="18" customHeight="1">
      <c r="B60" s="93">
        <v>18</v>
      </c>
      <c r="C60" s="239" t="s">
        <v>316</v>
      </c>
      <c r="D60" s="174" t="s">
        <v>22</v>
      </c>
      <c r="E60" s="160"/>
      <c r="F60" s="96"/>
      <c r="H60" s="56"/>
      <c r="I60" s="56"/>
      <c r="J60" s="56"/>
      <c r="K60" s="56"/>
      <c r="L60" s="56"/>
      <c r="M60" s="176"/>
      <c r="N60" s="56"/>
      <c r="O60" s="56"/>
      <c r="P60" s="56"/>
      <c r="Q60" s="56"/>
      <c r="R60" s="56"/>
      <c r="S60" s="56"/>
      <c r="T60" s="56"/>
      <c r="U60" s="56"/>
      <c r="V60" s="56"/>
      <c r="W60" s="56"/>
    </row>
    <row r="61" spans="2:23" ht="18" customHeight="1">
      <c r="B61" s="93">
        <v>19</v>
      </c>
      <c r="C61" s="239" t="s">
        <v>260</v>
      </c>
      <c r="D61" s="174" t="s">
        <v>150</v>
      </c>
      <c r="E61" s="160"/>
      <c r="F61" s="98"/>
      <c r="H61" s="56"/>
      <c r="I61" s="178"/>
      <c r="J61" s="56"/>
      <c r="K61" s="102"/>
      <c r="L61" s="56"/>
      <c r="M61" s="176"/>
      <c r="N61" s="56"/>
      <c r="O61" s="56"/>
      <c r="P61" s="102"/>
      <c r="Q61" s="56"/>
      <c r="R61" s="56"/>
      <c r="S61" s="56"/>
      <c r="T61" s="56"/>
      <c r="U61" s="56"/>
      <c r="V61" s="56"/>
      <c r="W61" s="56"/>
    </row>
    <row r="62" spans="2:23" ht="18" customHeight="1">
      <c r="B62" s="93">
        <v>20</v>
      </c>
      <c r="C62" s="239" t="s">
        <v>261</v>
      </c>
      <c r="D62" s="174" t="s">
        <v>150</v>
      </c>
      <c r="E62" s="160"/>
      <c r="F62" s="98"/>
      <c r="H62" s="102"/>
      <c r="I62" s="178"/>
      <c r="J62" s="102"/>
      <c r="K62" s="102"/>
      <c r="L62" s="102"/>
      <c r="M62" s="102"/>
      <c r="N62" s="102"/>
      <c r="O62" s="102"/>
      <c r="P62" s="102"/>
      <c r="Q62" s="56"/>
      <c r="R62" s="102"/>
      <c r="S62" s="102"/>
      <c r="T62" s="102"/>
      <c r="U62" s="102"/>
      <c r="V62" s="102"/>
      <c r="W62" s="56"/>
    </row>
    <row r="63" spans="2:23" ht="18" customHeight="1">
      <c r="B63" s="93">
        <v>21</v>
      </c>
      <c r="C63" s="239" t="s">
        <v>266</v>
      </c>
      <c r="D63" s="174" t="s">
        <v>27</v>
      </c>
      <c r="E63" s="160"/>
      <c r="H63" s="56"/>
      <c r="I63" s="56"/>
      <c r="J63" s="56"/>
      <c r="K63" s="155"/>
      <c r="L63" s="155"/>
      <c r="M63" s="155"/>
      <c r="N63" s="155"/>
      <c r="O63" s="155"/>
      <c r="P63" s="155"/>
      <c r="Q63" s="155"/>
      <c r="R63" s="155"/>
      <c r="S63" s="56"/>
      <c r="T63" s="56"/>
      <c r="U63" s="56"/>
      <c r="V63" s="56"/>
      <c r="W63" s="56"/>
    </row>
    <row r="64" spans="2:23" ht="18" customHeight="1">
      <c r="B64" s="93">
        <v>22</v>
      </c>
      <c r="C64" s="239" t="s">
        <v>117</v>
      </c>
      <c r="D64" s="174" t="s">
        <v>27</v>
      </c>
      <c r="E64" s="160"/>
      <c r="H64" s="56"/>
      <c r="I64" s="56"/>
      <c r="J64" s="56"/>
      <c r="K64" s="155"/>
      <c r="L64" s="155"/>
      <c r="M64" s="155"/>
      <c r="N64" s="155"/>
      <c r="O64" s="155"/>
      <c r="P64" s="155"/>
      <c r="Q64" s="155"/>
      <c r="R64" s="155"/>
      <c r="S64" s="56"/>
      <c r="T64" s="56"/>
      <c r="U64" s="56"/>
      <c r="V64" s="56"/>
      <c r="W64" s="56"/>
    </row>
    <row r="65" spans="2:20" ht="18" customHeight="1">
      <c r="B65" s="93">
        <v>23</v>
      </c>
      <c r="C65" s="239" t="s">
        <v>350</v>
      </c>
      <c r="D65" s="174" t="s">
        <v>27</v>
      </c>
      <c r="E65" s="160" t="s">
        <v>333</v>
      </c>
      <c r="F65" s="28"/>
      <c r="G65" s="28"/>
      <c r="H65" s="56"/>
      <c r="I65" s="28"/>
      <c r="J65" s="28"/>
      <c r="K65" s="155"/>
      <c r="L65" s="155"/>
      <c r="M65" s="155"/>
      <c r="N65" s="155"/>
      <c r="O65" s="155"/>
      <c r="P65" s="155"/>
      <c r="Q65" s="155"/>
      <c r="R65" s="155"/>
      <c r="S65" s="155"/>
      <c r="T65" s="155"/>
    </row>
    <row r="66" spans="2:20" ht="18" customHeight="1">
      <c r="B66" s="93">
        <v>24</v>
      </c>
      <c r="C66" s="239" t="s">
        <v>310</v>
      </c>
      <c r="D66" s="174" t="s">
        <v>21</v>
      </c>
      <c r="E66" s="160"/>
      <c r="F66" s="155"/>
      <c r="G66" s="155"/>
      <c r="H66" s="28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75"/>
    </row>
    <row r="67" spans="2:20" ht="18" customHeight="1">
      <c r="B67" s="93">
        <v>25</v>
      </c>
      <c r="C67" s="239" t="s">
        <v>311</v>
      </c>
      <c r="D67" s="174" t="s">
        <v>21</v>
      </c>
      <c r="E67" s="160"/>
      <c r="F67" s="96"/>
      <c r="G67" s="96"/>
      <c r="H67" s="155"/>
      <c r="I67" s="56"/>
      <c r="J67" s="56"/>
      <c r="K67" s="56"/>
      <c r="L67" s="56"/>
      <c r="M67" s="176"/>
      <c r="N67" s="179"/>
      <c r="O67" s="179"/>
      <c r="P67" s="155"/>
      <c r="Q67" s="155"/>
      <c r="R67" s="155"/>
      <c r="S67" s="155"/>
      <c r="T67" s="175"/>
    </row>
    <row r="68" spans="2:20" ht="18" customHeight="1">
      <c r="B68" s="93">
        <v>26</v>
      </c>
      <c r="C68" s="239" t="s">
        <v>269</v>
      </c>
      <c r="D68" s="174" t="s">
        <v>196</v>
      </c>
      <c r="E68" s="160"/>
      <c r="F68" s="96"/>
      <c r="G68" s="96"/>
      <c r="H68" s="56"/>
      <c r="J68" s="56"/>
      <c r="K68" s="56"/>
      <c r="L68" s="56"/>
      <c r="M68" s="176"/>
      <c r="N68" s="179"/>
      <c r="O68" s="179"/>
      <c r="P68" s="102"/>
      <c r="Q68" s="180"/>
      <c r="R68" s="180"/>
      <c r="S68" s="56"/>
      <c r="T68" s="56"/>
    </row>
    <row r="69" spans="2:20" ht="18" customHeight="1">
      <c r="B69" s="93">
        <v>27</v>
      </c>
      <c r="C69" s="239" t="s">
        <v>270</v>
      </c>
      <c r="D69" s="174" t="s">
        <v>196</v>
      </c>
      <c r="E69" s="160"/>
      <c r="F69" s="96"/>
      <c r="G69" s="96"/>
      <c r="J69" s="56"/>
      <c r="K69" s="56"/>
      <c r="L69" s="30"/>
      <c r="M69" s="176"/>
      <c r="N69" s="179"/>
      <c r="O69" s="179"/>
      <c r="P69" s="102"/>
      <c r="Q69" s="180"/>
      <c r="R69" s="180"/>
      <c r="S69" s="56"/>
      <c r="T69" s="56"/>
    </row>
    <row r="70" spans="2:20" ht="18" customHeight="1">
      <c r="B70" s="93">
        <v>28</v>
      </c>
      <c r="C70" s="246" t="s">
        <v>279</v>
      </c>
      <c r="D70" s="174" t="s">
        <v>24</v>
      </c>
      <c r="E70" s="160"/>
      <c r="F70" s="96"/>
      <c r="G70" s="96"/>
      <c r="J70" s="56"/>
      <c r="K70" s="56"/>
      <c r="L70" s="56"/>
      <c r="M70" s="176"/>
      <c r="N70" s="56"/>
      <c r="O70" s="56"/>
      <c r="P70" s="102"/>
      <c r="Q70" s="180"/>
      <c r="R70" s="180"/>
      <c r="S70" s="56"/>
      <c r="T70" s="56"/>
    </row>
    <row r="71" spans="2:20" ht="18" customHeight="1">
      <c r="B71" s="93">
        <v>29</v>
      </c>
      <c r="C71" s="246" t="s">
        <v>280</v>
      </c>
      <c r="D71" s="174" t="s">
        <v>24</v>
      </c>
      <c r="E71" s="160"/>
      <c r="J71" s="56"/>
      <c r="K71" s="150"/>
      <c r="L71" s="150"/>
      <c r="M71" s="150"/>
      <c r="N71" s="150"/>
      <c r="O71" s="150"/>
      <c r="P71" s="56"/>
      <c r="Q71" s="180"/>
      <c r="R71" s="180"/>
      <c r="S71" s="56"/>
      <c r="T71" s="56"/>
    </row>
    <row r="72" spans="2:20" ht="18" customHeight="1">
      <c r="B72" s="93">
        <v>30</v>
      </c>
      <c r="C72" s="246" t="s">
        <v>297</v>
      </c>
      <c r="D72" s="174" t="s">
        <v>193</v>
      </c>
      <c r="E72" s="160"/>
      <c r="J72" s="56"/>
      <c r="K72" s="56"/>
      <c r="L72" s="56"/>
      <c r="M72" s="176"/>
      <c r="N72" s="56"/>
      <c r="O72" s="56"/>
      <c r="P72" s="150"/>
      <c r="Q72" s="56"/>
      <c r="R72" s="56"/>
      <c r="S72" s="56"/>
      <c r="T72" s="56"/>
    </row>
    <row r="73" spans="2:20" ht="18" customHeight="1">
      <c r="B73" s="93" t="s">
        <v>356</v>
      </c>
      <c r="C73" s="246" t="s">
        <v>358</v>
      </c>
      <c r="D73" s="174" t="s">
        <v>16</v>
      </c>
      <c r="E73" s="248" t="s">
        <v>357</v>
      </c>
      <c r="J73" s="56"/>
      <c r="K73" s="56"/>
      <c r="L73" s="56"/>
      <c r="M73" s="28"/>
      <c r="N73" s="56"/>
      <c r="O73" s="56"/>
      <c r="P73" s="56"/>
      <c r="Q73" s="56"/>
      <c r="R73" s="56"/>
      <c r="S73" s="56"/>
      <c r="T73" s="56"/>
    </row>
    <row r="74" spans="2:20" ht="18" customHeight="1">
      <c r="B74" s="93" t="s">
        <v>356</v>
      </c>
      <c r="C74" s="246" t="s">
        <v>359</v>
      </c>
      <c r="D74" s="174" t="s">
        <v>16</v>
      </c>
      <c r="E74" s="248" t="s">
        <v>357</v>
      </c>
      <c r="J74" s="56"/>
      <c r="K74" s="155"/>
      <c r="L74" s="155"/>
      <c r="M74" s="155"/>
      <c r="N74" s="155"/>
      <c r="O74" s="155"/>
      <c r="P74" s="56"/>
      <c r="Q74" s="56"/>
      <c r="R74" s="56"/>
      <c r="S74" s="56"/>
      <c r="T74" s="56"/>
    </row>
    <row r="75" spans="2:20" ht="18" customHeight="1">
      <c r="B75" s="93"/>
      <c r="C75" s="247"/>
      <c r="D75" s="174"/>
      <c r="E75" s="160"/>
      <c r="J75" s="56"/>
      <c r="K75" s="155"/>
      <c r="L75" s="155"/>
      <c r="M75" s="155"/>
      <c r="N75" s="155"/>
      <c r="O75" s="155"/>
      <c r="P75" s="155"/>
      <c r="Q75" s="56"/>
      <c r="R75" s="56"/>
      <c r="S75" s="56"/>
      <c r="T75" s="56"/>
    </row>
    <row r="76" spans="2:20" ht="18" customHeight="1">
      <c r="B76" s="93"/>
      <c r="C76" s="246"/>
      <c r="D76" s="181"/>
      <c r="E76" s="160"/>
      <c r="J76" s="56"/>
      <c r="K76" s="155"/>
      <c r="L76" s="155"/>
      <c r="M76" s="155"/>
      <c r="N76" s="155"/>
      <c r="O76" s="155"/>
      <c r="P76" s="155"/>
      <c r="Q76" s="56"/>
      <c r="R76" s="56"/>
      <c r="S76" s="56"/>
      <c r="T76" s="56"/>
    </row>
    <row r="77" spans="2:20" ht="18" customHeight="1">
      <c r="B77" s="93"/>
      <c r="C77" s="134"/>
      <c r="D77" s="181"/>
      <c r="E77" s="160"/>
      <c r="J77" s="56"/>
      <c r="K77" s="155"/>
      <c r="L77" s="155"/>
      <c r="M77" s="155"/>
      <c r="N77" s="155"/>
      <c r="O77" s="155"/>
      <c r="P77" s="155"/>
      <c r="Q77" s="56"/>
      <c r="R77" s="56"/>
      <c r="S77" s="56"/>
      <c r="T77" s="56"/>
    </row>
    <row r="78" spans="2:20" ht="18" customHeight="1">
      <c r="B78" s="93"/>
      <c r="C78" s="133"/>
      <c r="D78" s="181"/>
      <c r="E78" s="160"/>
      <c r="H78" s="173"/>
      <c r="J78" s="56"/>
      <c r="K78" s="175"/>
      <c r="L78" s="175"/>
      <c r="M78" s="182"/>
      <c r="N78" s="175"/>
      <c r="O78" s="175"/>
      <c r="P78" s="155"/>
      <c r="Q78" s="56"/>
      <c r="R78" s="56"/>
      <c r="S78" s="56"/>
      <c r="T78" s="56"/>
    </row>
    <row r="79" spans="2:20" ht="18" customHeight="1">
      <c r="B79" s="93"/>
      <c r="C79" s="134"/>
      <c r="D79" s="181"/>
      <c r="E79" s="160"/>
      <c r="J79" s="56"/>
      <c r="K79" s="56"/>
      <c r="L79" s="56"/>
      <c r="M79" s="176"/>
      <c r="N79" s="56"/>
      <c r="O79" s="56"/>
      <c r="P79" s="175"/>
      <c r="Q79" s="56"/>
      <c r="R79" s="56"/>
      <c r="S79" s="56"/>
      <c r="T79" s="56"/>
    </row>
    <row r="80" spans="2:20" ht="18" customHeight="1">
      <c r="B80" s="93"/>
      <c r="C80" s="133"/>
      <c r="D80" s="181"/>
      <c r="E80" s="160"/>
      <c r="P80" s="56"/>
      <c r="Q80" s="56"/>
      <c r="R80" s="56"/>
      <c r="S80" s="56"/>
      <c r="T80" s="56"/>
    </row>
    <row r="81" spans="2:24" ht="18" customHeight="1">
      <c r="B81" s="93"/>
      <c r="C81" s="133"/>
      <c r="D81" s="181"/>
      <c r="E81" s="160"/>
    </row>
    <row r="82" spans="2:24" ht="18" customHeight="1">
      <c r="B82" s="93"/>
      <c r="C82" s="134"/>
      <c r="D82" s="181"/>
      <c r="E82" s="160"/>
    </row>
    <row r="83" spans="2:24" ht="18" customHeight="1">
      <c r="B83" s="93"/>
      <c r="C83" s="183"/>
      <c r="D83" s="181"/>
      <c r="E83" s="160"/>
    </row>
    <row r="84" spans="2:24" ht="18" customHeight="1">
      <c r="B84" s="93"/>
      <c r="C84" s="183"/>
      <c r="D84" s="181"/>
      <c r="E84" s="160"/>
    </row>
    <row r="85" spans="2:24" ht="18" customHeight="1">
      <c r="B85" s="93"/>
      <c r="C85" s="183"/>
      <c r="D85" s="181"/>
      <c r="E85" s="160"/>
    </row>
    <row r="86" spans="2:24" ht="18" customHeight="1">
      <c r="B86" s="93"/>
      <c r="C86" s="183"/>
      <c r="D86" s="181"/>
      <c r="E86" s="160"/>
    </row>
    <row r="87" spans="2:24" ht="18" customHeight="1"/>
    <row r="88" spans="2:24" s="56" customFormat="1" ht="14.25">
      <c r="C88" s="184"/>
      <c r="D88" s="178"/>
      <c r="E88" s="178"/>
      <c r="F88" s="178"/>
      <c r="M88" s="176"/>
    </row>
    <row r="89" spans="2:24" s="56" customFormat="1" ht="14.25">
      <c r="C89" s="184"/>
      <c r="D89" s="102"/>
      <c r="E89" s="102"/>
      <c r="F89" s="102"/>
      <c r="M89" s="176"/>
      <c r="T89" s="150"/>
      <c r="U89" s="28"/>
      <c r="V89" s="28"/>
      <c r="W89" s="28"/>
      <c r="X89" s="185"/>
    </row>
    <row r="90" spans="2:24" s="56" customFormat="1" ht="14.25">
      <c r="C90" s="184"/>
      <c r="D90" s="178"/>
      <c r="E90" s="178"/>
      <c r="F90" s="178"/>
      <c r="M90" s="176"/>
      <c r="T90" s="150"/>
      <c r="U90" s="28"/>
      <c r="V90" s="28"/>
      <c r="W90" s="28"/>
      <c r="X90" s="185"/>
    </row>
    <row r="91" spans="2:24" s="56" customFormat="1" ht="14.25">
      <c r="C91" s="184"/>
      <c r="D91" s="102"/>
      <c r="E91" s="102"/>
      <c r="F91" s="102"/>
      <c r="M91" s="176"/>
      <c r="T91" s="150"/>
      <c r="U91" s="28"/>
      <c r="V91" s="28"/>
      <c r="W91" s="28"/>
      <c r="X91" s="185"/>
    </row>
    <row r="92" spans="2:24" s="56" customFormat="1" ht="14.25">
      <c r="C92" s="184"/>
      <c r="D92" s="102"/>
      <c r="E92" s="102"/>
      <c r="F92" s="102"/>
      <c r="M92" s="176"/>
      <c r="T92" s="150"/>
      <c r="U92" s="28"/>
      <c r="V92" s="28"/>
      <c r="W92" s="28"/>
      <c r="X92" s="185"/>
    </row>
    <row r="93" spans="2:24" s="56" customFormat="1" ht="14.25">
      <c r="C93" s="184"/>
      <c r="D93" s="102"/>
      <c r="E93" s="102"/>
      <c r="F93" s="102"/>
      <c r="M93" s="176"/>
      <c r="T93" s="150"/>
      <c r="U93" s="28"/>
      <c r="V93" s="28"/>
      <c r="W93" s="28"/>
      <c r="X93" s="185"/>
    </row>
    <row r="94" spans="2:24" s="56" customFormat="1" ht="14.25">
      <c r="C94" s="184"/>
      <c r="D94" s="102"/>
      <c r="E94" s="102"/>
      <c r="F94" s="102"/>
      <c r="M94" s="176"/>
      <c r="T94" s="150"/>
      <c r="U94" s="28"/>
      <c r="V94" s="28"/>
      <c r="W94" s="28"/>
      <c r="X94" s="185"/>
    </row>
    <row r="95" spans="2:24" s="56" customFormat="1" ht="14.25">
      <c r="C95" s="184"/>
      <c r="D95" s="102"/>
      <c r="E95" s="102"/>
      <c r="F95" s="102"/>
      <c r="M95" s="176"/>
      <c r="T95" s="150"/>
      <c r="U95" s="28"/>
      <c r="V95" s="28"/>
      <c r="W95" s="28"/>
      <c r="X95" s="185"/>
    </row>
    <row r="96" spans="2:24" s="56" customFormat="1" ht="14.25">
      <c r="C96" s="184"/>
      <c r="D96" s="102"/>
      <c r="E96" s="102"/>
      <c r="F96" s="102"/>
      <c r="M96" s="176"/>
      <c r="T96" s="150"/>
      <c r="U96" s="28"/>
      <c r="V96" s="28"/>
      <c r="W96" s="28"/>
      <c r="X96" s="185"/>
    </row>
    <row r="97" spans="3:24" s="56" customFormat="1" ht="14.25">
      <c r="C97" s="184"/>
      <c r="D97" s="102"/>
      <c r="E97" s="102"/>
      <c r="F97" s="102"/>
      <c r="M97" s="176"/>
      <c r="T97" s="150"/>
      <c r="U97" s="28"/>
      <c r="V97" s="28"/>
      <c r="W97" s="28"/>
      <c r="X97" s="185"/>
    </row>
    <row r="98" spans="3:24" s="56" customFormat="1" ht="14.25">
      <c r="C98" s="184"/>
      <c r="D98" s="102"/>
      <c r="E98" s="102"/>
      <c r="F98" s="102"/>
      <c r="M98" s="176"/>
      <c r="T98" s="150"/>
      <c r="U98" s="28"/>
      <c r="V98" s="28"/>
      <c r="W98" s="28"/>
      <c r="X98" s="185"/>
    </row>
    <row r="99" spans="3:24" s="56" customFormat="1" ht="14.25">
      <c r="C99" s="184"/>
      <c r="D99" s="102"/>
      <c r="E99" s="102"/>
      <c r="F99" s="102"/>
      <c r="M99" s="176"/>
      <c r="T99" s="150"/>
      <c r="U99" s="28"/>
      <c r="V99" s="28"/>
      <c r="W99" s="28"/>
      <c r="X99" s="185"/>
    </row>
    <row r="100" spans="3:24" s="56" customFormat="1" ht="14.25">
      <c r="C100" s="184"/>
      <c r="D100" s="102"/>
      <c r="E100" s="102"/>
      <c r="F100" s="102"/>
      <c r="M100" s="176"/>
      <c r="T100" s="150"/>
      <c r="U100" s="28"/>
      <c r="V100" s="28"/>
      <c r="W100" s="28"/>
      <c r="X100" s="185"/>
    </row>
    <row r="101" spans="3:24" s="56" customFormat="1" ht="14.25">
      <c r="C101" s="184"/>
      <c r="D101" s="102"/>
      <c r="E101" s="102"/>
      <c r="F101" s="102"/>
      <c r="M101" s="176"/>
      <c r="T101" s="150"/>
      <c r="U101" s="28"/>
      <c r="V101" s="28"/>
      <c r="W101" s="28"/>
      <c r="X101" s="185"/>
    </row>
    <row r="102" spans="3:24" s="56" customFormat="1" ht="14.25">
      <c r="C102" s="184"/>
      <c r="D102" s="102"/>
      <c r="E102" s="102"/>
      <c r="F102" s="102"/>
      <c r="M102" s="176"/>
      <c r="T102" s="150"/>
      <c r="U102" s="28"/>
      <c r="V102" s="28"/>
      <c r="W102" s="28"/>
      <c r="X102" s="185"/>
    </row>
    <row r="103" spans="3:24" s="56" customFormat="1" ht="14.25">
      <c r="C103" s="184"/>
      <c r="D103" s="102"/>
      <c r="E103" s="102"/>
      <c r="F103" s="102"/>
      <c r="M103" s="176"/>
    </row>
    <row r="104" spans="3:24" s="56" customFormat="1">
      <c r="E104" s="176"/>
      <c r="M104" s="176"/>
    </row>
    <row r="105" spans="3:24" s="56" customFormat="1">
      <c r="E105" s="176"/>
      <c r="M105" s="176"/>
    </row>
  </sheetData>
  <mergeCells count="3">
    <mergeCell ref="A1:N1"/>
    <mergeCell ref="A36:M36"/>
    <mergeCell ref="A25:N25"/>
  </mergeCells>
  <phoneticPr fontId="3"/>
  <conditionalFormatting sqref="F38:G42 N38:O42 F49:G53 N56:O58 N67:O69 N49:O51 F71:G75 F104:G65522 F48 F79:G87 F76:F78 H47:R48 W47:Z48 C92:F93 G103 N78:O65522 K62:L62 K61 N3:N12 F14:F23 F3:F12 N14:N22">
    <cfRule type="cellIs" dxfId="68" priority="18" stopIfTrue="1" operator="lessThanOrEqual">
      <formula>4</formula>
    </cfRule>
    <cfRule type="cellIs" dxfId="67" priority="19" stopIfTrue="1" operator="between">
      <formula>4</formula>
      <formula>20</formula>
    </cfRule>
  </conditionalFormatting>
  <conditionalFormatting sqref="F38:G42 N38:O42 F49:G53 N56:O58 N67:O69 F48 N3:N12">
    <cfRule type="cellIs" dxfId="66" priority="16" stopIfTrue="1" operator="lessThanOrEqual">
      <formula>4</formula>
    </cfRule>
    <cfRule type="cellIs" dxfId="65" priority="17" stopIfTrue="1" operator="between">
      <formula>4</formula>
      <formula>20</formula>
    </cfRule>
  </conditionalFormatting>
  <conditionalFormatting sqref="N23">
    <cfRule type="cellIs" dxfId="64" priority="14" stopIfTrue="1" operator="lessThanOrEqual">
      <formula>4</formula>
    </cfRule>
    <cfRule type="cellIs" dxfId="63" priority="15" stopIfTrue="1" operator="between">
      <formula>4</formula>
      <formula>20</formula>
    </cfRule>
  </conditionalFormatting>
  <conditionalFormatting sqref="F1:G1">
    <cfRule type="cellIs" dxfId="62" priority="12" stopIfTrue="1" operator="lessThanOrEqual">
      <formula>4</formula>
    </cfRule>
    <cfRule type="cellIs" dxfId="61" priority="13" stopIfTrue="1" operator="between">
      <formula>5</formula>
      <formula>20</formula>
    </cfRule>
  </conditionalFormatting>
  <conditionalFormatting sqref="F1:G1">
    <cfRule type="cellIs" dxfId="60" priority="10" stopIfTrue="1" operator="lessThanOrEqual">
      <formula>4</formula>
    </cfRule>
    <cfRule type="cellIs" dxfId="59" priority="11" stopIfTrue="1" operator="between">
      <formula>5</formula>
      <formula>20</formula>
    </cfRule>
  </conditionalFormatting>
  <conditionalFormatting sqref="F25:G25">
    <cfRule type="cellIs" dxfId="58" priority="8" stopIfTrue="1" operator="lessThanOrEqual">
      <formula>4</formula>
    </cfRule>
    <cfRule type="cellIs" dxfId="57" priority="9" stopIfTrue="1" operator="between">
      <formula>5</formula>
      <formula>20</formula>
    </cfRule>
  </conditionalFormatting>
  <conditionalFormatting sqref="F25:G25">
    <cfRule type="cellIs" dxfId="56" priority="6" stopIfTrue="1" operator="lessThanOrEqual">
      <formula>4</formula>
    </cfRule>
    <cfRule type="cellIs" dxfId="55" priority="7" stopIfTrue="1" operator="between">
      <formula>5</formula>
      <formula>20</formula>
    </cfRule>
  </conditionalFormatting>
  <conditionalFormatting sqref="N27:N35 F27:F35">
    <cfRule type="cellIs" dxfId="54" priority="4" stopIfTrue="1" operator="lessThanOrEqual">
      <formula>4</formula>
    </cfRule>
    <cfRule type="cellIs" dxfId="53" priority="5" stopIfTrue="1" operator="between">
      <formula>4</formula>
      <formula>20</formula>
    </cfRule>
  </conditionalFormatting>
  <conditionalFormatting sqref="F15:F22">
    <cfRule type="cellIs" dxfId="52" priority="3" operator="equal">
      <formula>"キケン"</formula>
    </cfRule>
  </conditionalFormatting>
  <conditionalFormatting sqref="F4:F10">
    <cfRule type="cellIs" dxfId="51" priority="2" operator="equal">
      <formula>"キケン"</formula>
    </cfRule>
  </conditionalFormatting>
  <conditionalFormatting sqref="N4:N10">
    <cfRule type="cellIs" dxfId="50" priority="1" operator="equal">
      <formula>"キケン"</formula>
    </cfRule>
  </conditionalFormatting>
  <dataValidations count="4">
    <dataValidation imeMode="hiragana" allowBlank="1" showInputMessage="1" showErrorMessage="1" sqref="O13 O23:O24 G23:G24 G13 O26 G26"/>
    <dataValidation type="list" imeMode="hiragana" allowBlank="1" showInputMessage="1" showErrorMessage="1" sqref="G11:G12 O11:O12">
      <formula1>$S$3:$S$9</formula1>
    </dataValidation>
    <dataValidation type="list" imeMode="hiragana" allowBlank="1" showInputMessage="1" showErrorMessage="1" sqref="O4:O10 G4:G10 G15:G22 O15:O22">
      <formula1>$S$3:$S$10</formula1>
    </dataValidation>
    <dataValidation type="list" imeMode="hiragana" allowBlank="1" showInputMessage="1" showErrorMessage="1" sqref="G28:G35 O28:O35">
      <formula1>$S$27:$S$34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8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view="pageBreakPreview" zoomScaleNormal="100" zoomScaleSheetLayoutView="100" workbookViewId="0">
      <selection activeCell="G45" sqref="G45"/>
    </sheetView>
  </sheetViews>
  <sheetFormatPr defaultColWidth="9" defaultRowHeight="14.25"/>
  <cols>
    <col min="1" max="1" width="3.625" style="260" customWidth="1"/>
    <col min="2" max="2" width="6.125" style="260" hidden="1" customWidth="1"/>
    <col min="3" max="3" width="13" style="260" customWidth="1"/>
    <col min="4" max="4" width="11.75" style="260" customWidth="1"/>
    <col min="5" max="5" width="9.25" style="146" customWidth="1"/>
    <col min="6" max="6" width="6.5" style="260" customWidth="1"/>
    <col min="7" max="7" width="9.25" style="260" customWidth="1"/>
    <col min="8" max="8" width="2.875" style="260" customWidth="1"/>
    <col min="9" max="9" width="3.625" style="260" customWidth="1"/>
    <col min="10" max="10" width="6.125" style="260" hidden="1" customWidth="1"/>
    <col min="11" max="11" width="13" style="260" customWidth="1"/>
    <col min="12" max="12" width="10.75" style="260" bestFit="1" customWidth="1"/>
    <col min="13" max="13" width="9.25" style="146" customWidth="1"/>
    <col min="14" max="14" width="6.5" style="260" customWidth="1"/>
    <col min="15" max="15" width="9.25" style="260" customWidth="1"/>
    <col min="16" max="16" width="5.125" style="260" customWidth="1"/>
    <col min="17" max="17" width="5.125" style="127" customWidth="1"/>
    <col min="18" max="18" width="9" style="260"/>
    <col min="19" max="44" width="3.25" style="260" customWidth="1"/>
    <col min="45" max="16384" width="9" style="260"/>
  </cols>
  <sheetData>
    <row r="1" spans="1:18" s="267" customFormat="1" ht="29.25" customHeight="1">
      <c r="A1" s="602" t="s">
        <v>645</v>
      </c>
      <c r="B1" s="602"/>
      <c r="C1" s="602"/>
      <c r="D1" s="602"/>
      <c r="E1" s="602"/>
      <c r="F1" s="602"/>
      <c r="G1" s="602"/>
      <c r="H1" s="131"/>
      <c r="I1" s="602" t="s">
        <v>613</v>
      </c>
      <c r="J1" s="602"/>
      <c r="K1" s="602"/>
      <c r="L1" s="602"/>
      <c r="M1" s="602"/>
      <c r="N1" s="602"/>
      <c r="O1" s="602"/>
      <c r="Q1" s="127"/>
    </row>
    <row r="2" spans="1:18" s="267" customFormat="1" ht="21.75" customHeight="1">
      <c r="A2" s="260"/>
      <c r="B2" s="260"/>
      <c r="C2" s="129" t="s">
        <v>337</v>
      </c>
      <c r="D2" s="130"/>
      <c r="E2" s="130"/>
      <c r="F2" s="130"/>
      <c r="G2" s="130"/>
      <c r="H2" s="130"/>
      <c r="I2" s="130"/>
      <c r="J2" s="130"/>
      <c r="K2" s="129" t="s">
        <v>338</v>
      </c>
      <c r="L2" s="131"/>
      <c r="M2" s="261"/>
      <c r="N2" s="261"/>
      <c r="O2" s="126"/>
      <c r="Q2" s="127"/>
    </row>
    <row r="3" spans="1:18" s="8" customFormat="1" ht="30" customHeight="1">
      <c r="A3" s="242" t="s">
        <v>203</v>
      </c>
      <c r="B3" s="242" t="s">
        <v>9</v>
      </c>
      <c r="C3" s="242" t="s">
        <v>0</v>
      </c>
      <c r="D3" s="242" t="s">
        <v>1</v>
      </c>
      <c r="E3" s="134" t="s">
        <v>181</v>
      </c>
      <c r="F3" s="242" t="s">
        <v>182</v>
      </c>
      <c r="G3" s="134" t="s">
        <v>183</v>
      </c>
      <c r="H3" s="135"/>
      <c r="I3" s="242" t="s">
        <v>206</v>
      </c>
      <c r="J3" s="242" t="s">
        <v>643</v>
      </c>
      <c r="K3" s="242" t="s">
        <v>0</v>
      </c>
      <c r="L3" s="242" t="s">
        <v>1</v>
      </c>
      <c r="M3" s="134" t="s">
        <v>181</v>
      </c>
      <c r="N3" s="242" t="s">
        <v>182</v>
      </c>
      <c r="O3" s="134" t="s">
        <v>183</v>
      </c>
      <c r="R3" s="135"/>
    </row>
    <row r="4" spans="1:18" s="8" customFormat="1" ht="30" customHeight="1">
      <c r="A4" s="379">
        <v>1</v>
      </c>
      <c r="B4" s="379">
        <v>16</v>
      </c>
      <c r="C4" s="379" t="str">
        <f>VLOOKUP(B4,$B$34:$D$103,2)</f>
        <v>徳永　愛心</v>
      </c>
      <c r="D4" s="379" t="str">
        <f t="shared" ref="D4:D11" si="0">VLOOKUP(B4,$B$34:$D$203,3)</f>
        <v>秀明八千代</v>
      </c>
      <c r="E4" s="381">
        <v>24.26</v>
      </c>
      <c r="F4" s="382">
        <v>1</v>
      </c>
      <c r="G4" s="383" t="s">
        <v>740</v>
      </c>
      <c r="H4" s="385"/>
      <c r="I4" s="379">
        <v>1</v>
      </c>
      <c r="J4" s="379">
        <v>1</v>
      </c>
      <c r="K4" s="379" t="str">
        <f>VLOOKUP(J4,$J$34:$L$203,2)</f>
        <v>小綱　章仁</v>
      </c>
      <c r="L4" s="379" t="str">
        <f>VLOOKUP(J4,$J$34:$L$203,3)</f>
        <v>拓大紅陵</v>
      </c>
      <c r="M4" s="381">
        <v>23</v>
      </c>
      <c r="N4" s="382">
        <v>5</v>
      </c>
      <c r="O4" s="383" t="s">
        <v>743</v>
      </c>
      <c r="R4" s="135"/>
    </row>
    <row r="5" spans="1:18" s="8" customFormat="1" ht="30" customHeight="1">
      <c r="A5" s="379">
        <v>2</v>
      </c>
      <c r="B5" s="379">
        <v>17</v>
      </c>
      <c r="C5" s="379" t="str">
        <f t="shared" ref="C5:C11" si="1">VLOOKUP(B5,$B$34:$D$203,2)</f>
        <v>㠀田　杏</v>
      </c>
      <c r="D5" s="379" t="str">
        <f t="shared" si="0"/>
        <v>秀明八千代</v>
      </c>
      <c r="E5" s="381">
        <v>23.54</v>
      </c>
      <c r="F5" s="382">
        <v>3</v>
      </c>
      <c r="G5" s="383" t="s">
        <v>740</v>
      </c>
      <c r="H5" s="385"/>
      <c r="I5" s="379">
        <v>2</v>
      </c>
      <c r="J5" s="379">
        <v>29</v>
      </c>
      <c r="K5" s="379" t="str">
        <f t="shared" ref="K5:K11" si="2">VLOOKUP(J5,$J$34:$L$203,2)</f>
        <v>吉田　大晟</v>
      </c>
      <c r="L5" s="379" t="str">
        <f>VLOOKUP(J5,$J$34:$L$203,3)</f>
        <v>麗澤</v>
      </c>
      <c r="M5" s="381">
        <v>20.52</v>
      </c>
      <c r="N5" s="382">
        <v>6</v>
      </c>
      <c r="O5" s="383" t="s">
        <v>743</v>
      </c>
      <c r="R5" s="135"/>
    </row>
    <row r="6" spans="1:18" s="8" customFormat="1" ht="30" customHeight="1">
      <c r="A6" s="379">
        <v>3</v>
      </c>
      <c r="B6" s="379">
        <v>6</v>
      </c>
      <c r="C6" s="379" t="str">
        <f t="shared" si="1"/>
        <v>井桁　芽香</v>
      </c>
      <c r="D6" s="379" t="str">
        <f t="shared" si="0"/>
        <v>長生</v>
      </c>
      <c r="E6" s="381">
        <v>23.42</v>
      </c>
      <c r="F6" s="382">
        <v>4</v>
      </c>
      <c r="G6" s="383" t="s">
        <v>741</v>
      </c>
      <c r="H6" s="385"/>
      <c r="I6" s="379">
        <v>3</v>
      </c>
      <c r="J6" s="379">
        <v>14</v>
      </c>
      <c r="K6" s="379" t="str">
        <f t="shared" si="2"/>
        <v>北　莉暢</v>
      </c>
      <c r="L6" s="379" t="str">
        <f>VLOOKUP(J6,$J$34:$L$203,3)</f>
        <v>秀明八千代</v>
      </c>
      <c r="M6" s="381">
        <v>24.22</v>
      </c>
      <c r="N6" s="382">
        <v>2</v>
      </c>
      <c r="O6" s="383" t="s">
        <v>740</v>
      </c>
      <c r="R6" s="135"/>
    </row>
    <row r="7" spans="1:18" s="8" customFormat="1" ht="30" customHeight="1">
      <c r="A7" s="379">
        <v>4</v>
      </c>
      <c r="B7" s="379">
        <v>14</v>
      </c>
      <c r="C7" s="379" t="str">
        <f t="shared" si="1"/>
        <v>大野　美桜</v>
      </c>
      <c r="D7" s="379" t="str">
        <f t="shared" si="0"/>
        <v>秀明八千代</v>
      </c>
      <c r="E7" s="381">
        <v>21.6</v>
      </c>
      <c r="F7" s="382">
        <v>6</v>
      </c>
      <c r="G7" s="383" t="s">
        <v>718</v>
      </c>
      <c r="H7" s="385"/>
      <c r="I7" s="379">
        <v>4</v>
      </c>
      <c r="J7" s="379">
        <v>18</v>
      </c>
      <c r="K7" s="379" t="str">
        <f t="shared" si="2"/>
        <v>髙橋陸</v>
      </c>
      <c r="L7" s="379" t="str">
        <f t="shared" ref="L7:L11" si="3">VLOOKUP(J7,$J$34:$L$203,3)</f>
        <v>千葉経済</v>
      </c>
      <c r="M7" s="381">
        <v>18.940000000000001</v>
      </c>
      <c r="N7" s="382">
        <v>7</v>
      </c>
      <c r="O7" s="383" t="s">
        <v>743</v>
      </c>
      <c r="R7" s="135"/>
    </row>
    <row r="8" spans="1:18" s="8" customFormat="1" ht="30" customHeight="1">
      <c r="A8" s="379">
        <v>5</v>
      </c>
      <c r="B8" s="379">
        <v>18</v>
      </c>
      <c r="C8" s="379" t="str">
        <f t="shared" si="1"/>
        <v>須賀田　華弥</v>
      </c>
      <c r="D8" s="379" t="str">
        <f t="shared" si="0"/>
        <v>秀明八千代</v>
      </c>
      <c r="E8" s="381">
        <v>23.74</v>
      </c>
      <c r="F8" s="382">
        <v>2</v>
      </c>
      <c r="G8" s="383" t="s">
        <v>741</v>
      </c>
      <c r="H8" s="385"/>
      <c r="I8" s="379">
        <v>5</v>
      </c>
      <c r="J8" s="379">
        <v>2</v>
      </c>
      <c r="K8" s="379" t="str">
        <f t="shared" si="2"/>
        <v>大谷　瑞貴</v>
      </c>
      <c r="L8" s="379" t="str">
        <f t="shared" si="3"/>
        <v>拓大紅陵</v>
      </c>
      <c r="M8" s="381">
        <v>23.38</v>
      </c>
      <c r="N8" s="382">
        <v>4</v>
      </c>
      <c r="O8" s="383" t="s">
        <v>718</v>
      </c>
      <c r="R8" s="135"/>
    </row>
    <row r="9" spans="1:18" s="8" customFormat="1" ht="30" customHeight="1">
      <c r="A9" s="379">
        <v>6</v>
      </c>
      <c r="B9" s="379">
        <v>2</v>
      </c>
      <c r="C9" s="379" t="str">
        <f t="shared" si="1"/>
        <v>木津　美咲</v>
      </c>
      <c r="D9" s="379" t="str">
        <f t="shared" si="0"/>
        <v>拓大紅陵</v>
      </c>
      <c r="E9" s="381">
        <v>23.12</v>
      </c>
      <c r="F9" s="382">
        <v>5</v>
      </c>
      <c r="G9" s="383" t="s">
        <v>742</v>
      </c>
      <c r="H9" s="385"/>
      <c r="I9" s="379">
        <v>6</v>
      </c>
      <c r="J9" s="379">
        <v>16</v>
      </c>
      <c r="K9" s="379" t="str">
        <f t="shared" si="2"/>
        <v>石川　泰智</v>
      </c>
      <c r="L9" s="379" t="str">
        <f t="shared" si="3"/>
        <v>秀明八千代</v>
      </c>
      <c r="M9" s="381">
        <v>25.12</v>
      </c>
      <c r="N9" s="382">
        <v>1</v>
      </c>
      <c r="O9" s="383" t="s">
        <v>741</v>
      </c>
    </row>
    <row r="10" spans="1:18" s="8" customFormat="1" ht="30" customHeight="1">
      <c r="A10" s="379">
        <v>7</v>
      </c>
      <c r="B10" s="379">
        <v>29</v>
      </c>
      <c r="C10" s="379" t="str">
        <f t="shared" si="1"/>
        <v>大林　茉央</v>
      </c>
      <c r="D10" s="379" t="str">
        <f t="shared" si="0"/>
        <v>船橋東</v>
      </c>
      <c r="E10" s="381">
        <v>20.6</v>
      </c>
      <c r="F10" s="382">
        <v>8</v>
      </c>
      <c r="G10" s="383" t="s">
        <v>743</v>
      </c>
      <c r="H10" s="385"/>
      <c r="I10" s="379">
        <v>7</v>
      </c>
      <c r="J10" s="379">
        <v>19</v>
      </c>
      <c r="K10" s="379" t="str">
        <f t="shared" si="2"/>
        <v>岡田　朝</v>
      </c>
      <c r="L10" s="379" t="str">
        <f t="shared" si="3"/>
        <v>習志野</v>
      </c>
      <c r="M10" s="381">
        <v>18.14</v>
      </c>
      <c r="N10" s="382">
        <v>8</v>
      </c>
      <c r="O10" s="383" t="s">
        <v>743</v>
      </c>
    </row>
    <row r="11" spans="1:18" s="8" customFormat="1" ht="30" customHeight="1">
      <c r="A11" s="379">
        <v>8</v>
      </c>
      <c r="B11" s="379">
        <v>1</v>
      </c>
      <c r="C11" s="379" t="str">
        <f t="shared" si="1"/>
        <v>山田　悠月</v>
      </c>
      <c r="D11" s="379" t="str">
        <f t="shared" si="0"/>
        <v>拓大紅陵</v>
      </c>
      <c r="E11" s="381">
        <v>21.6</v>
      </c>
      <c r="F11" s="382">
        <v>6</v>
      </c>
      <c r="G11" s="383" t="s">
        <v>743</v>
      </c>
      <c r="H11" s="386"/>
      <c r="I11" s="379">
        <v>8</v>
      </c>
      <c r="J11" s="379">
        <v>15</v>
      </c>
      <c r="K11" s="379" t="str">
        <f t="shared" si="2"/>
        <v>鈴木　健生</v>
      </c>
      <c r="L11" s="379" t="str">
        <f t="shared" si="3"/>
        <v>秀明八千代</v>
      </c>
      <c r="M11" s="381">
        <v>24</v>
      </c>
      <c r="N11" s="382">
        <v>3</v>
      </c>
      <c r="O11" s="383" t="s">
        <v>740</v>
      </c>
    </row>
    <row r="12" spans="1:18" s="8" customFormat="1" ht="3.75" customHeight="1">
      <c r="A12" s="386"/>
      <c r="B12" s="386">
        <v>15</v>
      </c>
      <c r="C12" s="386"/>
      <c r="D12" s="386"/>
      <c r="E12" s="387"/>
      <c r="F12" s="388"/>
      <c r="G12" s="389"/>
      <c r="H12" s="386"/>
      <c r="I12" s="386"/>
      <c r="J12" s="386"/>
      <c r="K12" s="386"/>
      <c r="L12" s="386"/>
      <c r="M12" s="387"/>
      <c r="N12" s="388"/>
      <c r="O12" s="389"/>
      <c r="Q12" s="138"/>
    </row>
    <row r="13" spans="1:18" s="8" customFormat="1" ht="3.75" customHeight="1">
      <c r="A13" s="386"/>
      <c r="B13" s="386"/>
      <c r="C13" s="386"/>
      <c r="D13" s="386"/>
      <c r="E13" s="387"/>
      <c r="F13" s="388"/>
      <c r="G13" s="388"/>
      <c r="H13" s="384"/>
      <c r="I13" s="386"/>
      <c r="J13" s="386"/>
      <c r="K13" s="386"/>
      <c r="L13" s="386"/>
      <c r="M13" s="387"/>
      <c r="N13" s="388"/>
      <c r="O13" s="384"/>
      <c r="Q13" s="138"/>
    </row>
    <row r="14" spans="1:18" s="8" customFormat="1" ht="30" customHeight="1">
      <c r="A14" s="386"/>
      <c r="B14" s="386"/>
      <c r="C14" s="386"/>
      <c r="D14" s="386"/>
      <c r="E14" s="387"/>
      <c r="F14" s="388"/>
      <c r="G14" s="389"/>
      <c r="H14" s="390"/>
      <c r="I14" s="386"/>
      <c r="J14" s="386"/>
      <c r="K14" s="386"/>
      <c r="L14" s="386"/>
      <c r="M14" s="387"/>
      <c r="N14" s="388"/>
      <c r="O14" s="389"/>
    </row>
    <row r="15" spans="1:18" s="8" customFormat="1" ht="21.75" customHeight="1">
      <c r="A15" s="391"/>
      <c r="B15" s="391"/>
      <c r="C15" s="391"/>
      <c r="D15" s="391"/>
      <c r="E15" s="392"/>
      <c r="F15" s="393"/>
      <c r="G15" s="393"/>
      <c r="H15" s="386"/>
      <c r="I15" s="384"/>
      <c r="J15" s="384"/>
      <c r="K15" s="384"/>
      <c r="L15" s="384"/>
      <c r="M15" s="384"/>
      <c r="N15" s="384"/>
      <c r="O15" s="384"/>
      <c r="Q15" s="127"/>
    </row>
    <row r="16" spans="1:18" s="8" customFormat="1" ht="24.95" customHeight="1">
      <c r="A16" s="606" t="s">
        <v>607</v>
      </c>
      <c r="B16" s="606"/>
      <c r="C16" s="606"/>
      <c r="D16" s="606"/>
      <c r="E16" s="606"/>
      <c r="F16" s="606"/>
      <c r="G16" s="606"/>
      <c r="H16" s="394"/>
      <c r="I16" s="606" t="s">
        <v>614</v>
      </c>
      <c r="J16" s="606"/>
      <c r="K16" s="606"/>
      <c r="L16" s="606"/>
      <c r="M16" s="606"/>
      <c r="N16" s="606"/>
      <c r="O16" s="606"/>
      <c r="Q16" s="127"/>
    </row>
    <row r="17" spans="1:18" s="267" customFormat="1" ht="21.75" customHeight="1">
      <c r="A17" s="395"/>
      <c r="B17" s="395"/>
      <c r="C17" s="396" t="s">
        <v>337</v>
      </c>
      <c r="D17" s="397"/>
      <c r="E17" s="397"/>
      <c r="F17" s="397"/>
      <c r="G17" s="397"/>
      <c r="H17" s="397"/>
      <c r="I17" s="397"/>
      <c r="J17" s="397"/>
      <c r="K17" s="396" t="s">
        <v>338</v>
      </c>
      <c r="L17" s="398"/>
      <c r="M17" s="394"/>
      <c r="N17" s="394"/>
      <c r="O17" s="399"/>
      <c r="Q17" s="127"/>
    </row>
    <row r="18" spans="1:18" s="8" customFormat="1" ht="30" customHeight="1">
      <c r="A18" s="379" t="s">
        <v>203</v>
      </c>
      <c r="B18" s="379" t="s">
        <v>688</v>
      </c>
      <c r="C18" s="379" t="s">
        <v>0</v>
      </c>
      <c r="D18" s="379" t="s">
        <v>1</v>
      </c>
      <c r="E18" s="381" t="s">
        <v>181</v>
      </c>
      <c r="F18" s="379" t="s">
        <v>182</v>
      </c>
      <c r="G18" s="381" t="s">
        <v>183</v>
      </c>
      <c r="H18" s="384"/>
      <c r="I18" s="379" t="s">
        <v>206</v>
      </c>
      <c r="J18" s="379" t="s">
        <v>643</v>
      </c>
      <c r="K18" s="379" t="s">
        <v>0</v>
      </c>
      <c r="L18" s="379" t="s">
        <v>1</v>
      </c>
      <c r="M18" s="381" t="s">
        <v>181</v>
      </c>
      <c r="N18" s="379" t="s">
        <v>182</v>
      </c>
      <c r="O18" s="381" t="s">
        <v>183</v>
      </c>
      <c r="R18" s="135"/>
    </row>
    <row r="19" spans="1:18" s="8" customFormat="1" ht="30" customHeight="1">
      <c r="A19" s="400" t="s">
        <v>616</v>
      </c>
      <c r="B19" s="384"/>
      <c r="C19" s="384"/>
      <c r="D19" s="384"/>
      <c r="E19" s="384"/>
      <c r="F19" s="384"/>
      <c r="G19" s="384"/>
      <c r="H19" s="385"/>
      <c r="I19" s="379">
        <v>1</v>
      </c>
      <c r="J19" s="379">
        <v>32</v>
      </c>
      <c r="K19" s="379" t="str">
        <f>VLOOKUP(J19,$J$34:$L$203,2)</f>
        <v>黄木　勇人</v>
      </c>
      <c r="L19" s="379" t="str">
        <f>VLOOKUP(J19,$J$34:$L$203,3)</f>
        <v>拓大紅陵</v>
      </c>
      <c r="M19" s="381">
        <v>24.78</v>
      </c>
      <c r="N19" s="382">
        <v>1</v>
      </c>
      <c r="O19" s="383" t="s">
        <v>724</v>
      </c>
      <c r="R19" s="135"/>
    </row>
    <row r="20" spans="1:18" s="8" customFormat="1" ht="30" customHeight="1">
      <c r="A20" s="379">
        <v>1</v>
      </c>
      <c r="B20" s="379">
        <v>6</v>
      </c>
      <c r="C20" s="379" t="str">
        <f>VLOOKUP(B20,$B$34:$D$103,2)</f>
        <v>井桁　芽香</v>
      </c>
      <c r="D20" s="379" t="str">
        <f>VLOOKUP(B20,$B$34:$D$203,3)</f>
        <v>長生</v>
      </c>
      <c r="E20" s="381">
        <v>24.48</v>
      </c>
      <c r="F20" s="382">
        <v>4</v>
      </c>
      <c r="G20" s="383" t="s">
        <v>744</v>
      </c>
      <c r="H20" s="385"/>
      <c r="I20" s="379">
        <v>2</v>
      </c>
      <c r="J20" s="379">
        <v>14</v>
      </c>
      <c r="K20" s="379" t="str">
        <f t="shared" ref="K20:K22" si="4">VLOOKUP(J20,$J$34:$L$203,2)</f>
        <v>北　莉暢</v>
      </c>
      <c r="L20" s="379" t="str">
        <f t="shared" ref="L20:L22" si="5">VLOOKUP(J20,$J$34:$L$203,3)</f>
        <v>秀明八千代</v>
      </c>
      <c r="M20" s="381">
        <v>22.98</v>
      </c>
      <c r="N20" s="382">
        <v>4</v>
      </c>
      <c r="O20" s="383" t="s">
        <v>718</v>
      </c>
      <c r="R20" s="135"/>
    </row>
    <row r="21" spans="1:18" s="8" customFormat="1" ht="30" customHeight="1">
      <c r="A21" s="379">
        <v>2</v>
      </c>
      <c r="B21" s="379">
        <v>17</v>
      </c>
      <c r="C21" s="379" t="str">
        <f>VLOOKUP(B21,$B$34:$D$203,2)</f>
        <v>㠀田　杏</v>
      </c>
      <c r="D21" s="379" t="str">
        <f>VLOOKUP(B21,$B$34:$D$203,3)</f>
        <v>秀明八千代</v>
      </c>
      <c r="E21" s="381">
        <v>24.8</v>
      </c>
      <c r="F21" s="382">
        <v>3</v>
      </c>
      <c r="G21" s="383" t="s">
        <v>718</v>
      </c>
      <c r="H21" s="385"/>
      <c r="I21" s="379">
        <v>3</v>
      </c>
      <c r="J21" s="379">
        <v>16</v>
      </c>
      <c r="K21" s="379" t="str">
        <f t="shared" si="4"/>
        <v>石川　泰智</v>
      </c>
      <c r="L21" s="379" t="str">
        <f t="shared" si="5"/>
        <v>秀明八千代</v>
      </c>
      <c r="M21" s="381">
        <v>24.64</v>
      </c>
      <c r="N21" s="382">
        <v>2</v>
      </c>
      <c r="O21" s="383" t="s">
        <v>740</v>
      </c>
      <c r="R21" s="135"/>
    </row>
    <row r="22" spans="1:18" s="8" customFormat="1" ht="30" customHeight="1">
      <c r="A22" s="401" t="s">
        <v>617</v>
      </c>
      <c r="B22" s="402"/>
      <c r="C22" s="402"/>
      <c r="D22" s="402"/>
      <c r="E22" s="403"/>
      <c r="F22" s="404"/>
      <c r="G22" s="405"/>
      <c r="H22" s="385"/>
      <c r="I22" s="379">
        <v>4</v>
      </c>
      <c r="J22" s="379">
        <v>31</v>
      </c>
      <c r="K22" s="379" t="str">
        <f t="shared" si="4"/>
        <v>德光　龍</v>
      </c>
      <c r="L22" s="379" t="str">
        <f t="shared" si="5"/>
        <v>拓大紅陵</v>
      </c>
      <c r="M22" s="381">
        <v>24.64</v>
      </c>
      <c r="N22" s="382">
        <v>3</v>
      </c>
      <c r="O22" s="383" t="s">
        <v>724</v>
      </c>
      <c r="R22" s="135"/>
    </row>
    <row r="23" spans="1:18" s="8" customFormat="1" ht="30" customHeight="1">
      <c r="A23" s="379">
        <v>3</v>
      </c>
      <c r="B23" s="379">
        <v>18</v>
      </c>
      <c r="C23" s="379" t="str">
        <f>VLOOKUP(B23,$B$34:$D$203,2)</f>
        <v>須賀田　華弥</v>
      </c>
      <c r="D23" s="379" t="str">
        <f>VLOOKUP(B23,$B$34:$D$203,3)</f>
        <v>秀明八千代</v>
      </c>
      <c r="E23" s="381">
        <v>24.48</v>
      </c>
      <c r="F23" s="382">
        <v>2</v>
      </c>
      <c r="G23" s="383" t="s">
        <v>740</v>
      </c>
      <c r="H23" s="385"/>
      <c r="I23" s="406"/>
      <c r="J23" s="407"/>
      <c r="K23" s="407"/>
      <c r="L23" s="407"/>
      <c r="M23" s="408"/>
      <c r="N23" s="409"/>
      <c r="O23" s="410"/>
      <c r="R23" s="135"/>
    </row>
    <row r="24" spans="1:18" s="8" customFormat="1" ht="30" customHeight="1">
      <c r="A24" s="379">
        <v>4</v>
      </c>
      <c r="B24" s="379">
        <v>16</v>
      </c>
      <c r="C24" s="379" t="str">
        <f>VLOOKUP(B24,$B$34:$D$203,2)</f>
        <v>徳永　愛心</v>
      </c>
      <c r="D24" s="379" t="str">
        <f>VLOOKUP(B24,$B$34:$D$203,3)</f>
        <v>秀明八千代</v>
      </c>
      <c r="E24" s="381">
        <v>25.14</v>
      </c>
      <c r="F24" s="382">
        <v>1</v>
      </c>
      <c r="G24" s="383" t="s">
        <v>718</v>
      </c>
      <c r="H24" s="385"/>
      <c r="I24" s="606" t="s">
        <v>615</v>
      </c>
      <c r="J24" s="606"/>
      <c r="K24" s="606"/>
      <c r="L24" s="606"/>
      <c r="M24" s="606"/>
      <c r="N24" s="606"/>
      <c r="O24" s="606"/>
      <c r="R24" s="135"/>
    </row>
    <row r="25" spans="1:18" s="8" customFormat="1" ht="30" customHeight="1">
      <c r="A25" s="386"/>
      <c r="B25" s="386"/>
      <c r="C25" s="386"/>
      <c r="D25" s="386"/>
      <c r="E25" s="387"/>
      <c r="F25" s="388"/>
      <c r="G25" s="389"/>
      <c r="H25" s="411"/>
      <c r="I25" s="412"/>
      <c r="J25" s="412"/>
      <c r="K25" s="396" t="s">
        <v>339</v>
      </c>
      <c r="L25" s="412"/>
      <c r="M25" s="413"/>
      <c r="N25" s="414"/>
      <c r="O25" s="415"/>
      <c r="R25" s="135"/>
    </row>
    <row r="26" spans="1:18" s="8" customFormat="1" ht="30" customHeight="1">
      <c r="A26" s="386"/>
      <c r="B26" s="386"/>
      <c r="C26" s="386"/>
      <c r="D26" s="386"/>
      <c r="E26" s="387"/>
      <c r="F26" s="388"/>
      <c r="G26" s="389"/>
      <c r="H26" s="385"/>
      <c r="I26" s="379">
        <v>1</v>
      </c>
      <c r="J26" s="379">
        <v>2</v>
      </c>
      <c r="K26" s="379" t="str">
        <f t="shared" ref="K26:K27" si="6">VLOOKUP(J26,$J$34:$L$203,2)</f>
        <v>大谷　瑞貴</v>
      </c>
      <c r="L26" s="379" t="str">
        <f t="shared" ref="L26:L27" si="7">VLOOKUP(J26,$J$34:$L$203,3)</f>
        <v>拓大紅陵</v>
      </c>
      <c r="M26" s="381">
        <v>23.84</v>
      </c>
      <c r="N26" s="382">
        <v>5</v>
      </c>
      <c r="O26" s="383" t="s">
        <v>724</v>
      </c>
    </row>
    <row r="27" spans="1:18" s="8" customFormat="1" ht="30" customHeight="1">
      <c r="A27" s="386"/>
      <c r="B27" s="386"/>
      <c r="C27" s="386"/>
      <c r="D27" s="386"/>
      <c r="E27" s="387"/>
      <c r="F27" s="388"/>
      <c r="G27" s="389"/>
      <c r="H27" s="385"/>
      <c r="I27" s="379">
        <v>2</v>
      </c>
      <c r="J27" s="379">
        <v>15</v>
      </c>
      <c r="K27" s="379" t="str">
        <f t="shared" si="6"/>
        <v>鈴木　健生</v>
      </c>
      <c r="L27" s="379" t="str">
        <f t="shared" si="7"/>
        <v>秀明八千代</v>
      </c>
      <c r="M27" s="381">
        <v>23.72</v>
      </c>
      <c r="N27" s="382">
        <v>6</v>
      </c>
      <c r="O27" s="383" t="s">
        <v>718</v>
      </c>
    </row>
    <row r="28" spans="1:18" s="8" customFormat="1" ht="30" customHeight="1">
      <c r="A28" s="386"/>
      <c r="B28" s="386"/>
      <c r="C28" s="386"/>
      <c r="D28" s="386"/>
      <c r="E28" s="387"/>
      <c r="F28" s="388"/>
      <c r="G28" s="389"/>
      <c r="H28" s="386"/>
      <c r="I28" s="384"/>
      <c r="J28" s="384"/>
      <c r="K28" s="384"/>
      <c r="L28" s="384"/>
      <c r="M28" s="384"/>
      <c r="N28" s="384"/>
      <c r="O28" s="384"/>
    </row>
    <row r="29" spans="1:18" s="8" customFormat="1" ht="24.95" customHeight="1">
      <c r="A29" s="605"/>
      <c r="B29" s="605"/>
      <c r="C29" s="605"/>
      <c r="D29" s="605"/>
      <c r="E29" s="605"/>
      <c r="F29" s="605"/>
      <c r="G29" s="605"/>
      <c r="H29" s="605"/>
      <c r="I29" s="605"/>
      <c r="J29" s="605"/>
      <c r="K29" s="605"/>
      <c r="L29" s="605"/>
      <c r="M29" s="605"/>
      <c r="N29" s="605"/>
      <c r="O29" s="605"/>
      <c r="Q29" s="127"/>
    </row>
    <row r="30" spans="1:18" s="8" customFormat="1" ht="24.75" customHeight="1">
      <c r="A30" s="386"/>
      <c r="B30" s="386"/>
      <c r="C30" s="386"/>
      <c r="D30" s="416"/>
      <c r="E30" s="387"/>
      <c r="F30" s="388"/>
      <c r="G30" s="388"/>
      <c r="H30" s="384"/>
      <c r="I30" s="395"/>
      <c r="J30" s="395"/>
      <c r="K30" s="395"/>
      <c r="L30" s="395"/>
      <c r="M30" s="417"/>
      <c r="N30" s="395"/>
      <c r="O30" s="384"/>
      <c r="Q30" s="127"/>
    </row>
    <row r="31" spans="1:18">
      <c r="I31" s="147"/>
      <c r="J31" s="147"/>
      <c r="K31" s="147"/>
      <c r="L31" s="147"/>
      <c r="M31" s="148"/>
      <c r="N31" s="147"/>
    </row>
    <row r="32" spans="1:18" s="147" customFormat="1" ht="12">
      <c r="E32" s="148"/>
      <c r="M32" s="148"/>
      <c r="Q32" s="127"/>
    </row>
    <row r="33" spans="1:29" s="147" customFormat="1" ht="17.25">
      <c r="C33" s="149" t="s">
        <v>191</v>
      </c>
      <c r="E33" s="148"/>
      <c r="J33" s="287"/>
      <c r="K33" s="149" t="s">
        <v>192</v>
      </c>
      <c r="L33" s="287"/>
      <c r="M33" s="173"/>
      <c r="N33" s="28"/>
      <c r="Q33" s="127"/>
    </row>
    <row r="34" spans="1:29" s="147" customFormat="1" ht="18.75" customHeight="1">
      <c r="A34" s="262"/>
      <c r="B34" s="238">
        <v>1</v>
      </c>
      <c r="C34" s="238" t="s">
        <v>135</v>
      </c>
      <c r="D34" s="238" t="s">
        <v>16</v>
      </c>
      <c r="E34" s="238"/>
      <c r="F34" s="264"/>
      <c r="J34" s="238">
        <v>1</v>
      </c>
      <c r="K34" s="239" t="s">
        <v>341</v>
      </c>
      <c r="L34" s="174" t="s">
        <v>16</v>
      </c>
      <c r="M34" s="160"/>
    </row>
    <row r="35" spans="1:29" s="147" customFormat="1" ht="18.75" customHeight="1">
      <c r="A35" s="262"/>
      <c r="B35" s="238">
        <v>2</v>
      </c>
      <c r="C35" s="238" t="s">
        <v>133</v>
      </c>
      <c r="D35" s="238" t="s">
        <v>16</v>
      </c>
      <c r="E35" s="238"/>
      <c r="F35" s="152"/>
      <c r="J35" s="238">
        <v>2</v>
      </c>
      <c r="K35" s="186" t="s">
        <v>342</v>
      </c>
      <c r="L35" s="174" t="s">
        <v>16</v>
      </c>
      <c r="M35" s="160"/>
    </row>
    <row r="36" spans="1:29" s="147" customFormat="1" ht="18.75" customHeight="1">
      <c r="A36" s="262"/>
      <c r="B36" s="238">
        <v>3</v>
      </c>
      <c r="C36" s="238" t="s">
        <v>320</v>
      </c>
      <c r="D36" s="238" t="s">
        <v>17</v>
      </c>
      <c r="E36" s="238"/>
      <c r="F36" s="152"/>
      <c r="J36" s="238">
        <v>3</v>
      </c>
      <c r="K36" s="239" t="s">
        <v>318</v>
      </c>
      <c r="L36" s="174" t="s">
        <v>17</v>
      </c>
      <c r="M36" s="160"/>
    </row>
    <row r="37" spans="1:29" s="147" customFormat="1" ht="18.75" customHeight="1">
      <c r="A37" s="262"/>
      <c r="B37" s="238">
        <v>4</v>
      </c>
      <c r="C37" s="238" t="s">
        <v>321</v>
      </c>
      <c r="D37" s="238" t="s">
        <v>17</v>
      </c>
      <c r="E37" s="238"/>
      <c r="F37" s="153"/>
      <c r="G37" s="153"/>
      <c r="H37" s="153"/>
      <c r="I37" s="154"/>
      <c r="J37" s="238">
        <v>4</v>
      </c>
      <c r="K37" s="239" t="s">
        <v>319</v>
      </c>
      <c r="L37" s="174" t="s">
        <v>17</v>
      </c>
      <c r="M37" s="160"/>
      <c r="N37" s="153"/>
      <c r="O37" s="153"/>
    </row>
    <row r="38" spans="1:29" s="147" customFormat="1" ht="18.75" customHeight="1">
      <c r="A38" s="262"/>
      <c r="B38" s="238">
        <v>5</v>
      </c>
      <c r="C38" s="238" t="s">
        <v>79</v>
      </c>
      <c r="D38" s="238" t="s">
        <v>18</v>
      </c>
      <c r="E38" s="238"/>
      <c r="F38" s="154"/>
      <c r="G38" s="154"/>
      <c r="H38" s="154"/>
      <c r="I38" s="153"/>
      <c r="J38" s="238">
        <v>5</v>
      </c>
      <c r="K38" s="239" t="s">
        <v>343</v>
      </c>
      <c r="L38" s="174" t="s">
        <v>20</v>
      </c>
      <c r="M38" s="160"/>
      <c r="N38" s="154"/>
      <c r="O38" s="154"/>
    </row>
    <row r="39" spans="1:29" s="147" customFormat="1" ht="18.75" customHeight="1">
      <c r="A39" s="262"/>
      <c r="B39" s="238">
        <v>6</v>
      </c>
      <c r="C39" s="238" t="s">
        <v>78</v>
      </c>
      <c r="D39" s="238" t="s">
        <v>18</v>
      </c>
      <c r="E39" s="238"/>
      <c r="F39" s="153"/>
      <c r="G39" s="153"/>
      <c r="H39" s="153"/>
      <c r="I39" s="153"/>
      <c r="J39" s="238">
        <v>6</v>
      </c>
      <c r="K39" s="239" t="s">
        <v>115</v>
      </c>
      <c r="L39" s="174" t="s">
        <v>20</v>
      </c>
      <c r="M39" s="160"/>
      <c r="N39" s="153"/>
      <c r="O39" s="153"/>
    </row>
    <row r="40" spans="1:29" s="147" customFormat="1" ht="18.75" customHeight="1">
      <c r="A40" s="262"/>
      <c r="B40" s="238">
        <v>7</v>
      </c>
      <c r="C40" s="238" t="s">
        <v>128</v>
      </c>
      <c r="D40" s="238" t="s">
        <v>20</v>
      </c>
      <c r="E40" s="238"/>
      <c r="F40" s="153"/>
      <c r="G40" s="153"/>
      <c r="H40" s="153"/>
      <c r="I40" s="155"/>
      <c r="J40" s="238">
        <v>7</v>
      </c>
      <c r="K40" s="239" t="s">
        <v>116</v>
      </c>
      <c r="L40" s="174" t="s">
        <v>249</v>
      </c>
      <c r="M40" s="160"/>
      <c r="N40" s="153"/>
      <c r="O40" s="155"/>
    </row>
    <row r="41" spans="1:29" s="147" customFormat="1" ht="18.75" customHeight="1">
      <c r="A41" s="262"/>
      <c r="B41" s="238">
        <v>8</v>
      </c>
      <c r="C41" s="238" t="s">
        <v>252</v>
      </c>
      <c r="D41" s="238" t="s">
        <v>249</v>
      </c>
      <c r="E41" s="238"/>
      <c r="F41" s="155"/>
      <c r="G41" s="155"/>
      <c r="H41" s="155"/>
      <c r="I41" s="155"/>
      <c r="J41" s="238">
        <v>8</v>
      </c>
      <c r="K41" s="239" t="s">
        <v>122</v>
      </c>
      <c r="L41" s="174" t="s">
        <v>249</v>
      </c>
      <c r="M41" s="160"/>
      <c r="N41" s="153"/>
      <c r="O41" s="155"/>
    </row>
    <row r="42" spans="1:29" s="147" customFormat="1" ht="18.75" customHeight="1">
      <c r="A42" s="262"/>
      <c r="B42" s="238">
        <v>9</v>
      </c>
      <c r="C42" s="238" t="s">
        <v>329</v>
      </c>
      <c r="D42" s="238" t="s">
        <v>249</v>
      </c>
      <c r="E42" s="238"/>
      <c r="F42" s="155"/>
      <c r="G42" s="155"/>
      <c r="H42" s="155"/>
      <c r="I42" s="153"/>
      <c r="J42" s="238">
        <v>9</v>
      </c>
      <c r="K42" s="239" t="s">
        <v>344</v>
      </c>
      <c r="L42" s="174" t="s">
        <v>25</v>
      </c>
      <c r="M42" s="160"/>
      <c r="N42" s="153"/>
      <c r="O42" s="155"/>
    </row>
    <row r="43" spans="1:29" s="147" customFormat="1" ht="18.75" customHeight="1">
      <c r="A43" s="262"/>
      <c r="B43" s="238">
        <v>10</v>
      </c>
      <c r="C43" s="238" t="s">
        <v>330</v>
      </c>
      <c r="D43" s="238" t="s">
        <v>25</v>
      </c>
      <c r="E43" s="238"/>
      <c r="F43" s="152"/>
      <c r="G43" s="152"/>
      <c r="H43" s="153"/>
      <c r="I43" s="153"/>
      <c r="J43" s="238">
        <v>10</v>
      </c>
      <c r="K43" s="239" t="s">
        <v>126</v>
      </c>
      <c r="L43" s="174" t="s">
        <v>208</v>
      </c>
      <c r="M43" s="160"/>
      <c r="N43" s="155"/>
      <c r="O43" s="153"/>
    </row>
    <row r="44" spans="1:29" s="147" customFormat="1" ht="18.75" customHeight="1">
      <c r="A44" s="262"/>
      <c r="B44" s="238">
        <v>11</v>
      </c>
      <c r="C44" s="238" t="s">
        <v>331</v>
      </c>
      <c r="D44" s="238" t="s">
        <v>208</v>
      </c>
      <c r="E44" s="238"/>
      <c r="F44" s="152"/>
      <c r="G44" s="152"/>
      <c r="H44" s="153"/>
      <c r="I44" s="153"/>
      <c r="J44" s="238">
        <v>11</v>
      </c>
      <c r="K44" s="239" t="s">
        <v>118</v>
      </c>
      <c r="L44" s="174" t="s">
        <v>208</v>
      </c>
      <c r="M44" s="160"/>
      <c r="N44" s="155"/>
      <c r="O44" s="153"/>
      <c r="T44" s="153"/>
      <c r="U44" s="153"/>
      <c r="V44" s="153"/>
      <c r="W44" s="153"/>
      <c r="X44" s="153"/>
      <c r="Y44" s="153"/>
      <c r="Z44" s="153"/>
      <c r="AA44" s="153"/>
    </row>
    <row r="45" spans="1:29" s="147" customFormat="1" ht="18.75" customHeight="1">
      <c r="A45" s="262"/>
      <c r="B45" s="238">
        <v>12</v>
      </c>
      <c r="C45" s="238" t="s">
        <v>332</v>
      </c>
      <c r="D45" s="238" t="s">
        <v>208</v>
      </c>
      <c r="E45" s="238"/>
      <c r="F45" s="152"/>
      <c r="J45" s="238">
        <v>12</v>
      </c>
      <c r="K45" s="239" t="s">
        <v>345</v>
      </c>
      <c r="L45" s="174" t="s">
        <v>26</v>
      </c>
      <c r="M45" s="160"/>
      <c r="Q45" s="153"/>
      <c r="AC45" s="260"/>
    </row>
    <row r="46" spans="1:29" s="147" customFormat="1" ht="18.75" customHeight="1">
      <c r="A46" s="262"/>
      <c r="B46" s="238">
        <v>13</v>
      </c>
      <c r="C46" s="238" t="s">
        <v>80</v>
      </c>
      <c r="D46" s="238" t="s">
        <v>26</v>
      </c>
      <c r="E46" s="157"/>
      <c r="F46" s="152"/>
      <c r="J46" s="238">
        <v>13</v>
      </c>
      <c r="K46" s="239" t="s">
        <v>346</v>
      </c>
      <c r="L46" s="174" t="s">
        <v>26</v>
      </c>
      <c r="M46" s="160"/>
      <c r="Q46" s="156"/>
      <c r="X46" s="28"/>
      <c r="Z46" s="127"/>
      <c r="AC46" s="146"/>
    </row>
    <row r="47" spans="1:29" s="147" customFormat="1" ht="18.75" customHeight="1">
      <c r="A47" s="262"/>
      <c r="B47" s="238">
        <v>14</v>
      </c>
      <c r="C47" s="238" t="s">
        <v>309</v>
      </c>
      <c r="D47" s="238" t="s">
        <v>83</v>
      </c>
      <c r="E47" s="238"/>
      <c r="F47" s="152"/>
      <c r="J47" s="238">
        <v>14</v>
      </c>
      <c r="K47" s="239" t="s">
        <v>347</v>
      </c>
      <c r="L47" s="174" t="s">
        <v>83</v>
      </c>
      <c r="M47" s="160"/>
      <c r="Q47" s="153"/>
      <c r="S47" s="154"/>
      <c r="X47" s="28"/>
      <c r="AB47" s="260"/>
      <c r="AC47" s="260"/>
    </row>
    <row r="48" spans="1:29" s="147" customFormat="1" ht="18.75" customHeight="1">
      <c r="A48" s="262"/>
      <c r="B48" s="238">
        <v>15</v>
      </c>
      <c r="C48" s="238" t="s">
        <v>259</v>
      </c>
      <c r="D48" s="238" t="s">
        <v>83</v>
      </c>
      <c r="E48" s="238"/>
      <c r="F48" s="152"/>
      <c r="J48" s="238">
        <v>15</v>
      </c>
      <c r="K48" s="239" t="s">
        <v>348</v>
      </c>
      <c r="L48" s="174" t="s">
        <v>83</v>
      </c>
      <c r="M48" s="160"/>
      <c r="N48" s="153"/>
      <c r="O48" s="153"/>
      <c r="P48" s="155"/>
      <c r="Q48" s="155"/>
      <c r="R48" s="153"/>
      <c r="S48" s="158"/>
      <c r="X48" s="155"/>
      <c r="Y48" s="28"/>
      <c r="Z48" s="28"/>
      <c r="AC48" s="260"/>
    </row>
    <row r="49" spans="1:29" s="147" customFormat="1" ht="18.75" customHeight="1">
      <c r="A49" s="262"/>
      <c r="B49" s="238">
        <v>16</v>
      </c>
      <c r="C49" s="238" t="s">
        <v>336</v>
      </c>
      <c r="D49" s="238" t="s">
        <v>83</v>
      </c>
      <c r="E49" s="91" t="s">
        <v>333</v>
      </c>
      <c r="F49" s="152"/>
      <c r="J49" s="238">
        <v>16</v>
      </c>
      <c r="K49" s="239" t="s">
        <v>349</v>
      </c>
      <c r="L49" s="174" t="s">
        <v>83</v>
      </c>
      <c r="M49" s="160" t="s">
        <v>334</v>
      </c>
      <c r="N49" s="155"/>
      <c r="O49" s="155"/>
      <c r="P49" s="153"/>
      <c r="Q49" s="153"/>
      <c r="R49" s="153"/>
      <c r="S49" s="153"/>
      <c r="U49" s="153"/>
      <c r="V49" s="153"/>
      <c r="W49" s="155"/>
      <c r="X49" s="155"/>
      <c r="AC49" s="260"/>
    </row>
    <row r="50" spans="1:29" s="147" customFormat="1" ht="18.75" customHeight="1">
      <c r="A50" s="262"/>
      <c r="B50" s="238">
        <v>17</v>
      </c>
      <c r="C50" s="238" t="s">
        <v>258</v>
      </c>
      <c r="D50" s="238" t="s">
        <v>83</v>
      </c>
      <c r="E50" s="238" t="s">
        <v>334</v>
      </c>
      <c r="F50" s="152"/>
      <c r="I50" s="153"/>
      <c r="J50" s="238">
        <v>17</v>
      </c>
      <c r="K50" s="239" t="s">
        <v>315</v>
      </c>
      <c r="L50" s="174" t="s">
        <v>22</v>
      </c>
      <c r="M50" s="160"/>
      <c r="O50" s="155"/>
      <c r="T50" s="154"/>
      <c r="U50" s="155"/>
      <c r="V50" s="155"/>
      <c r="W50" s="155"/>
      <c r="X50" s="155"/>
      <c r="Y50" s="153"/>
      <c r="Z50" s="153"/>
      <c r="AA50" s="153"/>
    </row>
    <row r="51" spans="1:29" s="147" customFormat="1" ht="18.75" customHeight="1">
      <c r="A51" s="262"/>
      <c r="B51" s="238">
        <v>18</v>
      </c>
      <c r="C51" s="238" t="s">
        <v>257</v>
      </c>
      <c r="D51" s="238" t="s">
        <v>83</v>
      </c>
      <c r="E51" s="238" t="s">
        <v>335</v>
      </c>
      <c r="F51" s="152"/>
      <c r="G51" s="152"/>
      <c r="H51" s="153"/>
      <c r="J51" s="238">
        <v>18</v>
      </c>
      <c r="K51" s="239" t="s">
        <v>316</v>
      </c>
      <c r="L51" s="174" t="s">
        <v>22</v>
      </c>
      <c r="M51" s="160"/>
      <c r="N51" s="155"/>
      <c r="O51" s="155"/>
      <c r="U51" s="155"/>
      <c r="V51" s="155"/>
      <c r="W51" s="155"/>
      <c r="X51" s="155"/>
      <c r="Y51" s="153"/>
      <c r="Z51" s="153"/>
      <c r="AA51" s="153"/>
    </row>
    <row r="52" spans="1:29" s="147" customFormat="1" ht="18.75" customHeight="1">
      <c r="A52" s="262"/>
      <c r="B52" s="238">
        <v>19</v>
      </c>
      <c r="C52" s="238" t="s">
        <v>308</v>
      </c>
      <c r="D52" s="238" t="s">
        <v>22</v>
      </c>
      <c r="E52" s="238"/>
      <c r="F52" s="264"/>
      <c r="G52" s="264"/>
      <c r="J52" s="238">
        <v>19</v>
      </c>
      <c r="K52" s="239" t="s">
        <v>260</v>
      </c>
      <c r="L52" s="174" t="s">
        <v>150</v>
      </c>
      <c r="M52" s="160"/>
      <c r="N52" s="28"/>
      <c r="T52" s="154"/>
      <c r="U52" s="155"/>
      <c r="V52" s="155"/>
      <c r="W52" s="155"/>
      <c r="X52" s="155"/>
      <c r="Y52" s="153"/>
      <c r="Z52" s="153"/>
      <c r="AA52" s="153"/>
    </row>
    <row r="53" spans="1:29" s="147" customFormat="1" ht="18.75" customHeight="1">
      <c r="A53" s="262"/>
      <c r="B53" s="238">
        <v>20</v>
      </c>
      <c r="C53" s="238" t="s">
        <v>317</v>
      </c>
      <c r="D53" s="238" t="s">
        <v>22</v>
      </c>
      <c r="E53" s="238"/>
      <c r="F53" s="264"/>
      <c r="G53" s="264"/>
      <c r="J53" s="238">
        <v>20</v>
      </c>
      <c r="K53" s="239" t="s">
        <v>261</v>
      </c>
      <c r="L53" s="174" t="s">
        <v>150</v>
      </c>
      <c r="M53" s="160"/>
      <c r="N53" s="28"/>
      <c r="T53" s="154"/>
      <c r="U53" s="155"/>
      <c r="V53" s="155"/>
      <c r="W53" s="155"/>
      <c r="X53" s="155"/>
      <c r="Y53" s="153"/>
      <c r="Z53" s="153"/>
      <c r="AA53" s="153"/>
    </row>
    <row r="54" spans="1:29" s="147" customFormat="1" ht="18.75" customHeight="1">
      <c r="A54" s="262"/>
      <c r="B54" s="238">
        <v>21</v>
      </c>
      <c r="C54" s="238" t="s">
        <v>262</v>
      </c>
      <c r="D54" s="238" t="s">
        <v>150</v>
      </c>
      <c r="E54" s="238"/>
      <c r="F54" s="264"/>
      <c r="G54" s="264"/>
      <c r="J54" s="238">
        <v>21</v>
      </c>
      <c r="K54" s="239" t="s">
        <v>266</v>
      </c>
      <c r="L54" s="174" t="s">
        <v>27</v>
      </c>
      <c r="M54" s="160"/>
      <c r="T54" s="154"/>
      <c r="U54" s="155"/>
      <c r="V54" s="155"/>
      <c r="W54" s="155"/>
      <c r="X54" s="155"/>
      <c r="Y54" s="153"/>
      <c r="Z54" s="153"/>
      <c r="AA54" s="153"/>
    </row>
    <row r="55" spans="1:29" s="147" customFormat="1" ht="18.75" customHeight="1">
      <c r="A55" s="262"/>
      <c r="B55" s="238">
        <v>22</v>
      </c>
      <c r="C55" s="238" t="s">
        <v>263</v>
      </c>
      <c r="D55" s="238" t="s">
        <v>150</v>
      </c>
      <c r="E55" s="238"/>
      <c r="F55" s="264"/>
      <c r="G55" s="264"/>
      <c r="I55" s="260"/>
      <c r="J55" s="238">
        <v>22</v>
      </c>
      <c r="K55" s="239" t="s">
        <v>117</v>
      </c>
      <c r="L55" s="174" t="s">
        <v>27</v>
      </c>
      <c r="M55" s="160"/>
      <c r="T55" s="154"/>
      <c r="U55" s="155"/>
      <c r="V55" s="155"/>
      <c r="W55" s="155"/>
      <c r="X55" s="155"/>
      <c r="Y55" s="153"/>
      <c r="Z55" s="153"/>
      <c r="AA55" s="153"/>
    </row>
    <row r="56" spans="1:29" ht="18.75" customHeight="1">
      <c r="A56" s="102"/>
      <c r="B56" s="238">
        <v>23</v>
      </c>
      <c r="C56" s="238" t="s">
        <v>271</v>
      </c>
      <c r="D56" s="238" t="s">
        <v>196</v>
      </c>
      <c r="E56" s="238"/>
      <c r="F56" s="264"/>
      <c r="G56" s="264"/>
      <c r="J56" s="238">
        <v>23</v>
      </c>
      <c r="K56" s="239" t="s">
        <v>350</v>
      </c>
      <c r="L56" s="174" t="s">
        <v>27</v>
      </c>
      <c r="M56" s="160" t="s">
        <v>333</v>
      </c>
      <c r="T56" s="154"/>
      <c r="U56" s="155"/>
      <c r="V56" s="155"/>
      <c r="W56" s="155"/>
      <c r="X56" s="155"/>
      <c r="Y56" s="159"/>
      <c r="Z56" s="159"/>
      <c r="AA56" s="159"/>
    </row>
    <row r="57" spans="1:29" ht="18.75" customHeight="1">
      <c r="A57" s="102"/>
      <c r="B57" s="238">
        <v>24</v>
      </c>
      <c r="C57" s="238" t="s">
        <v>272</v>
      </c>
      <c r="D57" s="238" t="s">
        <v>196</v>
      </c>
      <c r="E57" s="160"/>
      <c r="F57" s="264"/>
      <c r="J57" s="238">
        <v>24</v>
      </c>
      <c r="K57" s="239" t="s">
        <v>310</v>
      </c>
      <c r="L57" s="174" t="s">
        <v>21</v>
      </c>
      <c r="M57" s="160"/>
      <c r="Q57" s="156"/>
      <c r="R57" s="154"/>
      <c r="S57" s="159"/>
      <c r="T57" s="154"/>
      <c r="U57" s="155"/>
      <c r="V57" s="155"/>
      <c r="W57" s="155"/>
      <c r="X57" s="155"/>
      <c r="Y57" s="159"/>
      <c r="Z57" s="159"/>
      <c r="AA57" s="159"/>
    </row>
    <row r="58" spans="1:29" ht="18.75" customHeight="1">
      <c r="A58" s="102"/>
      <c r="B58" s="238">
        <v>25</v>
      </c>
      <c r="C58" s="238" t="s">
        <v>281</v>
      </c>
      <c r="D58" s="238" t="s">
        <v>24</v>
      </c>
      <c r="E58" s="160"/>
      <c r="F58" s="264"/>
      <c r="J58" s="238">
        <v>25</v>
      </c>
      <c r="K58" s="239" t="s">
        <v>311</v>
      </c>
      <c r="L58" s="174" t="s">
        <v>21</v>
      </c>
      <c r="M58" s="160"/>
    </row>
    <row r="59" spans="1:29" ht="18.75" customHeight="1">
      <c r="A59" s="102"/>
      <c r="B59" s="238">
        <v>26</v>
      </c>
      <c r="C59" s="238" t="s">
        <v>282</v>
      </c>
      <c r="D59" s="238" t="s">
        <v>24</v>
      </c>
      <c r="E59" s="160"/>
      <c r="F59" s="264"/>
      <c r="H59" s="153"/>
      <c r="I59" s="153"/>
      <c r="J59" s="238">
        <v>26</v>
      </c>
      <c r="K59" s="239" t="s">
        <v>269</v>
      </c>
      <c r="L59" s="174" t="s">
        <v>196</v>
      </c>
      <c r="M59" s="160"/>
    </row>
    <row r="60" spans="1:29" ht="18.75" customHeight="1">
      <c r="B60" s="238">
        <v>27</v>
      </c>
      <c r="C60" s="238" t="s">
        <v>296</v>
      </c>
      <c r="D60" s="238" t="s">
        <v>250</v>
      </c>
      <c r="E60" s="160"/>
      <c r="J60" s="238">
        <v>27</v>
      </c>
      <c r="K60" s="239" t="s">
        <v>270</v>
      </c>
      <c r="L60" s="174" t="s">
        <v>196</v>
      </c>
      <c r="M60" s="160"/>
    </row>
    <row r="61" spans="1:29" ht="18.75" customHeight="1">
      <c r="B61" s="238">
        <v>28</v>
      </c>
      <c r="C61" s="238" t="s">
        <v>298</v>
      </c>
      <c r="D61" s="238" t="s">
        <v>193</v>
      </c>
      <c r="E61" s="160"/>
      <c r="J61" s="238">
        <v>28</v>
      </c>
      <c r="K61" s="246" t="s">
        <v>279</v>
      </c>
      <c r="L61" s="174" t="s">
        <v>24</v>
      </c>
      <c r="M61" s="160"/>
    </row>
    <row r="62" spans="1:29" ht="18.75" customHeight="1">
      <c r="B62" s="238">
        <v>29</v>
      </c>
      <c r="C62" s="91" t="s">
        <v>300</v>
      </c>
      <c r="D62" s="238" t="s">
        <v>193</v>
      </c>
      <c r="E62" s="160"/>
      <c r="J62" s="238">
        <v>29</v>
      </c>
      <c r="K62" s="246" t="s">
        <v>280</v>
      </c>
      <c r="L62" s="174" t="s">
        <v>24</v>
      </c>
      <c r="M62" s="160"/>
    </row>
    <row r="63" spans="1:29" ht="18.75" customHeight="1">
      <c r="B63" s="242">
        <v>30</v>
      </c>
      <c r="C63" s="238" t="s">
        <v>305</v>
      </c>
      <c r="D63" s="238" t="s">
        <v>23</v>
      </c>
      <c r="E63" s="160"/>
      <c r="J63" s="238">
        <v>30</v>
      </c>
      <c r="K63" s="246" t="s">
        <v>297</v>
      </c>
      <c r="L63" s="174" t="s">
        <v>193</v>
      </c>
      <c r="M63" s="160"/>
      <c r="Q63" s="156"/>
      <c r="R63" s="154"/>
      <c r="S63" s="159"/>
      <c r="T63" s="159"/>
      <c r="U63" s="159"/>
      <c r="V63" s="159"/>
      <c r="W63" s="159"/>
      <c r="X63" s="159"/>
      <c r="Y63" s="159"/>
      <c r="Z63" s="159"/>
      <c r="AA63" s="159"/>
    </row>
    <row r="64" spans="1:29" ht="18.75" customHeight="1">
      <c r="B64" s="242">
        <v>31</v>
      </c>
      <c r="C64" s="238"/>
      <c r="D64" s="238"/>
      <c r="E64" s="160"/>
      <c r="J64" s="238">
        <v>31</v>
      </c>
      <c r="K64" s="246" t="s">
        <v>358</v>
      </c>
      <c r="L64" s="174" t="s">
        <v>16</v>
      </c>
      <c r="M64" s="248" t="s">
        <v>357</v>
      </c>
      <c r="Q64" s="156"/>
      <c r="R64" s="154"/>
      <c r="S64" s="159"/>
      <c r="T64" s="159"/>
      <c r="U64" s="159"/>
      <c r="V64" s="159"/>
      <c r="W64" s="159"/>
      <c r="X64" s="159"/>
      <c r="Y64" s="159"/>
      <c r="Z64" s="159"/>
      <c r="AA64" s="159"/>
    </row>
    <row r="65" spans="2:27" ht="21.75" customHeight="1">
      <c r="B65" s="256">
        <v>32</v>
      </c>
      <c r="C65" s="256"/>
      <c r="D65" s="256"/>
      <c r="E65" s="161"/>
      <c r="J65" s="238">
        <v>32</v>
      </c>
      <c r="K65" s="246" t="s">
        <v>359</v>
      </c>
      <c r="L65" s="174" t="s">
        <v>16</v>
      </c>
      <c r="M65" s="248" t="s">
        <v>357</v>
      </c>
      <c r="Q65" s="156"/>
      <c r="R65" s="154"/>
      <c r="S65" s="159"/>
      <c r="T65" s="159"/>
      <c r="U65" s="159"/>
      <c r="V65" s="159"/>
      <c r="W65" s="159"/>
      <c r="X65" s="159"/>
      <c r="Y65" s="159"/>
      <c r="Z65" s="159"/>
      <c r="AA65" s="159"/>
    </row>
    <row r="66" spans="2:27" ht="21.75" customHeight="1">
      <c r="B66" s="256">
        <v>33</v>
      </c>
      <c r="C66" s="256"/>
      <c r="D66" s="256"/>
      <c r="E66" s="161"/>
      <c r="Q66" s="156"/>
      <c r="R66" s="159"/>
      <c r="S66" s="159"/>
      <c r="T66" s="159"/>
      <c r="U66" s="159"/>
      <c r="V66" s="159"/>
      <c r="W66" s="159"/>
      <c r="X66" s="159"/>
      <c r="Y66" s="159"/>
      <c r="Z66" s="159"/>
      <c r="AA66" s="159"/>
    </row>
    <row r="67" spans="2:27">
      <c r="B67" s="256">
        <v>34</v>
      </c>
      <c r="C67" s="256"/>
      <c r="D67" s="256"/>
      <c r="E67" s="161"/>
      <c r="M67" s="260"/>
      <c r="Q67" s="260"/>
      <c r="S67" s="159"/>
      <c r="T67" s="159"/>
      <c r="U67" s="159"/>
      <c r="V67" s="159"/>
      <c r="W67" s="159"/>
      <c r="X67" s="159"/>
      <c r="Y67" s="159"/>
      <c r="Z67" s="159"/>
      <c r="AA67" s="159"/>
    </row>
    <row r="68" spans="2:27">
      <c r="E68" s="260"/>
      <c r="M68" s="260"/>
      <c r="Q68" s="260"/>
      <c r="S68" s="159"/>
      <c r="T68" s="159"/>
      <c r="U68" s="159"/>
      <c r="V68" s="159"/>
      <c r="W68" s="159"/>
      <c r="X68" s="159"/>
      <c r="Y68" s="159"/>
      <c r="Z68" s="159"/>
      <c r="AA68" s="159"/>
    </row>
    <row r="69" spans="2:27">
      <c r="E69" s="260"/>
      <c r="M69" s="260"/>
      <c r="Q69" s="260"/>
      <c r="S69" s="159"/>
      <c r="T69" s="159"/>
      <c r="U69" s="159"/>
      <c r="V69" s="159"/>
      <c r="W69" s="159"/>
      <c r="X69" s="159"/>
      <c r="Y69" s="159"/>
      <c r="Z69" s="159"/>
      <c r="AA69" s="159"/>
    </row>
    <row r="70" spans="2:27">
      <c r="Q70" s="156"/>
      <c r="R70" s="159"/>
      <c r="S70" s="159"/>
      <c r="T70" s="159"/>
      <c r="U70" s="159"/>
      <c r="V70" s="159"/>
      <c r="W70" s="159"/>
      <c r="X70" s="159"/>
      <c r="Y70" s="159"/>
      <c r="Z70" s="159"/>
      <c r="AA70" s="159"/>
    </row>
    <row r="71" spans="2:27">
      <c r="Q71" s="156"/>
      <c r="R71" s="159"/>
      <c r="S71" s="159"/>
      <c r="T71" s="159"/>
      <c r="U71" s="159"/>
      <c r="V71" s="159"/>
      <c r="W71" s="159"/>
      <c r="X71" s="159"/>
      <c r="Y71" s="159"/>
      <c r="Z71" s="159"/>
      <c r="AA71" s="159"/>
    </row>
    <row r="72" spans="2:27">
      <c r="Q72" s="156"/>
      <c r="R72" s="159"/>
      <c r="S72" s="159"/>
      <c r="T72" s="159"/>
      <c r="U72" s="159"/>
      <c r="V72" s="159"/>
      <c r="W72" s="159"/>
      <c r="X72" s="159"/>
      <c r="Y72" s="159"/>
      <c r="Z72" s="159"/>
      <c r="AA72" s="159"/>
    </row>
    <row r="73" spans="2:27">
      <c r="Q73" s="156"/>
      <c r="R73" s="159"/>
      <c r="S73" s="159"/>
      <c r="T73" s="159"/>
      <c r="U73" s="159"/>
      <c r="V73" s="159"/>
      <c r="W73" s="159"/>
      <c r="X73" s="159"/>
      <c r="Y73" s="159"/>
      <c r="Z73" s="159"/>
      <c r="AA73" s="159"/>
    </row>
    <row r="74" spans="2:27">
      <c r="Q74" s="156"/>
      <c r="R74" s="159"/>
      <c r="S74" s="159"/>
      <c r="T74" s="159"/>
      <c r="U74" s="159"/>
      <c r="V74" s="159"/>
      <c r="W74" s="159"/>
      <c r="X74" s="159"/>
      <c r="Y74" s="159"/>
      <c r="Z74" s="159"/>
      <c r="AA74" s="159"/>
    </row>
    <row r="75" spans="2:27">
      <c r="Q75" s="156"/>
      <c r="R75" s="159"/>
      <c r="S75" s="159"/>
      <c r="T75" s="159"/>
      <c r="U75" s="159"/>
      <c r="V75" s="159"/>
      <c r="W75" s="159"/>
      <c r="X75" s="159"/>
      <c r="Y75" s="159"/>
      <c r="Z75" s="159"/>
      <c r="AA75" s="159"/>
    </row>
    <row r="76" spans="2:27">
      <c r="Q76" s="156"/>
      <c r="R76" s="159"/>
      <c r="S76" s="159"/>
      <c r="T76" s="159"/>
      <c r="U76" s="159"/>
      <c r="V76" s="159"/>
      <c r="W76" s="159"/>
      <c r="X76" s="159"/>
      <c r="Y76" s="159"/>
      <c r="Z76" s="159"/>
      <c r="AA76" s="159"/>
    </row>
    <row r="77" spans="2:27">
      <c r="Q77" s="156"/>
      <c r="R77" s="159"/>
      <c r="S77" s="159"/>
      <c r="T77" s="159"/>
      <c r="U77" s="159"/>
      <c r="V77" s="159"/>
      <c r="W77" s="159"/>
      <c r="X77" s="159"/>
      <c r="Y77" s="159"/>
      <c r="Z77" s="159"/>
      <c r="AA77" s="159"/>
    </row>
    <row r="78" spans="2:27">
      <c r="Q78" s="156"/>
      <c r="R78" s="159"/>
      <c r="S78" s="159"/>
      <c r="T78" s="159"/>
      <c r="U78" s="159"/>
      <c r="V78" s="159"/>
      <c r="W78" s="159"/>
      <c r="X78" s="159"/>
      <c r="Y78" s="159"/>
      <c r="Z78" s="159"/>
      <c r="AA78" s="159"/>
    </row>
    <row r="79" spans="2:27">
      <c r="Q79" s="156"/>
      <c r="R79" s="159"/>
      <c r="S79" s="159"/>
      <c r="T79" s="159"/>
      <c r="U79" s="159"/>
      <c r="V79" s="159"/>
      <c r="W79" s="159"/>
      <c r="X79" s="159"/>
      <c r="Y79" s="159"/>
      <c r="Z79" s="159"/>
      <c r="AA79" s="159"/>
    </row>
    <row r="80" spans="2:27">
      <c r="Q80" s="156"/>
      <c r="R80" s="159"/>
      <c r="S80" s="159"/>
      <c r="T80" s="159"/>
      <c r="U80" s="159"/>
      <c r="V80" s="159"/>
      <c r="W80" s="159"/>
      <c r="X80" s="159"/>
      <c r="Y80" s="159"/>
      <c r="Z80" s="159"/>
      <c r="AA80" s="159"/>
    </row>
    <row r="81" spans="17:27">
      <c r="Q81" s="156"/>
      <c r="R81" s="159"/>
      <c r="S81" s="159"/>
      <c r="T81" s="159"/>
      <c r="U81" s="159"/>
      <c r="V81" s="159"/>
      <c r="W81" s="159"/>
      <c r="X81" s="159"/>
      <c r="Y81" s="159"/>
      <c r="Z81" s="159"/>
      <c r="AA81" s="159"/>
    </row>
    <row r="82" spans="17:27">
      <c r="Q82" s="156"/>
      <c r="R82" s="159"/>
      <c r="S82" s="159"/>
      <c r="T82" s="159"/>
      <c r="U82" s="159"/>
      <c r="V82" s="159"/>
      <c r="W82" s="159"/>
      <c r="X82" s="159"/>
      <c r="Y82" s="159"/>
      <c r="Z82" s="159"/>
      <c r="AA82" s="159"/>
    </row>
    <row r="83" spans="17:27">
      <c r="Q83" s="156"/>
      <c r="R83" s="159"/>
      <c r="S83" s="159"/>
      <c r="T83" s="159"/>
      <c r="U83" s="159"/>
      <c r="V83" s="159"/>
      <c r="W83" s="159"/>
      <c r="X83" s="159"/>
      <c r="Y83" s="159"/>
      <c r="Z83" s="159"/>
      <c r="AA83" s="159"/>
    </row>
    <row r="84" spans="17:27">
      <c r="Q84" s="156"/>
      <c r="R84" s="159"/>
      <c r="S84" s="159"/>
      <c r="T84" s="159"/>
      <c r="U84" s="159"/>
      <c r="V84" s="159"/>
      <c r="W84" s="159"/>
      <c r="X84" s="159"/>
      <c r="Y84" s="159"/>
      <c r="Z84" s="159"/>
      <c r="AA84" s="159"/>
    </row>
    <row r="85" spans="17:27">
      <c r="Q85" s="156"/>
      <c r="R85" s="159"/>
      <c r="S85" s="159"/>
      <c r="T85" s="159"/>
      <c r="U85" s="159"/>
      <c r="V85" s="159"/>
      <c r="W85" s="159"/>
      <c r="X85" s="159"/>
      <c r="Y85" s="159"/>
      <c r="Z85" s="159"/>
      <c r="AA85" s="159"/>
    </row>
    <row r="86" spans="17:27">
      <c r="Q86" s="156"/>
      <c r="R86" s="159"/>
      <c r="S86" s="159"/>
      <c r="T86" s="159"/>
      <c r="U86" s="159"/>
      <c r="V86" s="159"/>
      <c r="W86" s="159"/>
      <c r="X86" s="159"/>
      <c r="Y86" s="159"/>
      <c r="Z86" s="159"/>
      <c r="AA86" s="159"/>
    </row>
    <row r="87" spans="17:27">
      <c r="Q87" s="156"/>
      <c r="R87" s="159"/>
      <c r="S87" s="159"/>
      <c r="T87" s="159"/>
      <c r="U87" s="159"/>
      <c r="V87" s="159"/>
      <c r="W87" s="159"/>
      <c r="X87" s="159"/>
      <c r="Y87" s="159"/>
      <c r="Z87" s="159"/>
      <c r="AA87" s="159"/>
    </row>
    <row r="88" spans="17:27">
      <c r="Q88" s="156"/>
      <c r="R88" s="159"/>
      <c r="S88" s="159"/>
      <c r="T88" s="159"/>
      <c r="U88" s="159"/>
      <c r="V88" s="159"/>
      <c r="W88" s="159"/>
      <c r="X88" s="159"/>
      <c r="Y88" s="159"/>
      <c r="Z88" s="159"/>
      <c r="AA88" s="159"/>
    </row>
    <row r="89" spans="17:27">
      <c r="Q89" s="156"/>
      <c r="R89" s="159"/>
      <c r="S89" s="159"/>
      <c r="T89" s="159"/>
      <c r="U89" s="159"/>
      <c r="V89" s="159"/>
      <c r="W89" s="159"/>
      <c r="X89" s="159"/>
      <c r="Y89" s="159"/>
      <c r="Z89" s="159"/>
      <c r="AA89" s="159"/>
    </row>
    <row r="90" spans="17:27">
      <c r="Q90" s="156"/>
      <c r="R90" s="159"/>
      <c r="S90" s="159"/>
      <c r="T90" s="159"/>
      <c r="U90" s="159"/>
      <c r="V90" s="159"/>
      <c r="W90" s="159"/>
      <c r="X90" s="159"/>
      <c r="Y90" s="159"/>
      <c r="Z90" s="159"/>
      <c r="AA90" s="159"/>
    </row>
    <row r="91" spans="17:27">
      <c r="Q91" s="156"/>
      <c r="R91" s="159"/>
      <c r="S91" s="159"/>
      <c r="T91" s="159"/>
      <c r="U91" s="159"/>
      <c r="V91" s="159"/>
      <c r="W91" s="159"/>
      <c r="X91" s="159"/>
      <c r="Y91" s="159"/>
      <c r="Z91" s="159"/>
      <c r="AA91" s="159"/>
    </row>
    <row r="92" spans="17:27">
      <c r="Q92" s="156"/>
      <c r="R92" s="159"/>
      <c r="S92" s="159"/>
      <c r="T92" s="159"/>
      <c r="U92" s="159"/>
      <c r="V92" s="159"/>
      <c r="W92" s="159"/>
      <c r="X92" s="159"/>
      <c r="Y92" s="159"/>
      <c r="Z92" s="159"/>
      <c r="AA92" s="159"/>
    </row>
    <row r="93" spans="17:27">
      <c r="Q93" s="156"/>
      <c r="R93" s="159"/>
      <c r="S93" s="159"/>
      <c r="T93" s="159"/>
      <c r="U93" s="159"/>
      <c r="V93" s="159"/>
      <c r="W93" s="159"/>
      <c r="X93" s="159"/>
      <c r="Y93" s="159"/>
      <c r="Z93" s="159"/>
      <c r="AA93" s="159"/>
    </row>
    <row r="94" spans="17:27">
      <c r="Q94" s="156"/>
      <c r="R94" s="159"/>
      <c r="S94" s="159"/>
      <c r="T94" s="159"/>
      <c r="U94" s="159"/>
      <c r="V94" s="159"/>
      <c r="W94" s="159"/>
      <c r="X94" s="159"/>
      <c r="Y94" s="159"/>
      <c r="Z94" s="159"/>
      <c r="AA94" s="159"/>
    </row>
    <row r="95" spans="17:27">
      <c r="Q95" s="156"/>
      <c r="R95" s="159"/>
      <c r="S95" s="159"/>
      <c r="T95" s="159"/>
      <c r="U95" s="159"/>
      <c r="V95" s="159"/>
      <c r="W95" s="159"/>
      <c r="X95" s="159"/>
      <c r="Y95" s="159"/>
      <c r="Z95" s="159"/>
      <c r="AA95" s="159"/>
    </row>
    <row r="96" spans="17:27">
      <c r="Q96" s="156"/>
      <c r="R96" s="159"/>
      <c r="S96" s="159"/>
      <c r="T96" s="159"/>
      <c r="U96" s="159"/>
      <c r="V96" s="159"/>
      <c r="W96" s="159"/>
      <c r="X96" s="159"/>
      <c r="Y96" s="159"/>
      <c r="Z96" s="159"/>
      <c r="AA96" s="159"/>
    </row>
    <row r="97" spans="17:27">
      <c r="Q97" s="156"/>
      <c r="R97" s="159"/>
      <c r="S97" s="159"/>
      <c r="T97" s="159"/>
      <c r="U97" s="159"/>
      <c r="V97" s="159"/>
      <c r="W97" s="159"/>
      <c r="X97" s="159"/>
      <c r="Y97" s="159"/>
      <c r="Z97" s="159"/>
      <c r="AA97" s="159"/>
    </row>
    <row r="98" spans="17:27">
      <c r="Q98" s="156"/>
      <c r="R98" s="159"/>
      <c r="S98" s="159"/>
      <c r="T98" s="159"/>
      <c r="U98" s="159"/>
      <c r="V98" s="159"/>
      <c r="W98" s="159"/>
      <c r="X98" s="159"/>
      <c r="Y98" s="159"/>
      <c r="Z98" s="159"/>
      <c r="AA98" s="159"/>
    </row>
    <row r="99" spans="17:27">
      <c r="Q99" s="156"/>
      <c r="R99" s="159"/>
      <c r="S99" s="159"/>
      <c r="T99" s="159"/>
      <c r="U99" s="159"/>
      <c r="V99" s="159"/>
      <c r="W99" s="159"/>
      <c r="X99" s="159"/>
      <c r="Y99" s="159"/>
      <c r="Z99" s="159"/>
      <c r="AA99" s="159"/>
    </row>
    <row r="100" spans="17:27">
      <c r="Q100" s="156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</row>
    <row r="101" spans="17:27">
      <c r="Q101" s="156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</row>
    <row r="102" spans="17:27">
      <c r="Q102" s="156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</row>
    <row r="103" spans="17:27">
      <c r="Q103" s="156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</row>
    <row r="104" spans="17:27">
      <c r="Q104" s="156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</row>
  </sheetData>
  <mergeCells count="6">
    <mergeCell ref="A29:O29"/>
    <mergeCell ref="A1:G1"/>
    <mergeCell ref="I1:O1"/>
    <mergeCell ref="A16:G16"/>
    <mergeCell ref="I16:O16"/>
    <mergeCell ref="I24:O24"/>
  </mergeCells>
  <phoneticPr fontId="3"/>
  <conditionalFormatting sqref="F30:G33 N30:N32 N70:N65506 F70:G65507 F60:G66 H51:H55 N57 N63:N66 F3:F12 N3:N12 N14 F14 F18 F20:F28">
    <cfRule type="cellIs" dxfId="49" priority="25" stopIfTrue="1" operator="lessThanOrEqual">
      <formula>4</formula>
    </cfRule>
    <cfRule type="cellIs" dxfId="48" priority="26" stopIfTrue="1" operator="between">
      <formula>5</formula>
      <formula>20</formula>
    </cfRule>
  </conditionalFormatting>
  <conditionalFormatting sqref="F13:G13">
    <cfRule type="cellIs" dxfId="47" priority="23" stopIfTrue="1" operator="lessThanOrEqual">
      <formula>4</formula>
    </cfRule>
    <cfRule type="cellIs" dxfId="46" priority="24" stopIfTrue="1" operator="between">
      <formula>5</formula>
      <formula>20</formula>
    </cfRule>
  </conditionalFormatting>
  <conditionalFormatting sqref="F15:G15">
    <cfRule type="cellIs" dxfId="45" priority="19" stopIfTrue="1" operator="lessThanOrEqual">
      <formula>4</formula>
    </cfRule>
    <cfRule type="cellIs" dxfId="44" priority="20" stopIfTrue="1" operator="between">
      <formula>5</formula>
      <formula>20</formula>
    </cfRule>
  </conditionalFormatting>
  <conditionalFormatting sqref="N13">
    <cfRule type="cellIs" dxfId="43" priority="21" stopIfTrue="1" operator="lessThanOrEqual">
      <formula>4</formula>
    </cfRule>
    <cfRule type="cellIs" dxfId="42" priority="22" stopIfTrue="1" operator="between">
      <formula>5</formula>
      <formula>20</formula>
    </cfRule>
  </conditionalFormatting>
  <conditionalFormatting sqref="F30:G33 N30:N32 H51:H55 F3:F12 N3:N12">
    <cfRule type="cellIs" dxfId="41" priority="17" stopIfTrue="1" operator="lessThanOrEqual">
      <formula>4</formula>
    </cfRule>
    <cfRule type="cellIs" dxfId="40" priority="18" stopIfTrue="1" operator="between">
      <formula>5</formula>
      <formula>20</formula>
    </cfRule>
  </conditionalFormatting>
  <conditionalFormatting sqref="F13:G13">
    <cfRule type="cellIs" dxfId="39" priority="15" stopIfTrue="1" operator="lessThanOrEqual">
      <formula>4</formula>
    </cfRule>
    <cfRule type="cellIs" dxfId="38" priority="16" stopIfTrue="1" operator="between">
      <formula>5</formula>
      <formula>20</formula>
    </cfRule>
  </conditionalFormatting>
  <conditionalFormatting sqref="N13">
    <cfRule type="cellIs" dxfId="37" priority="13" stopIfTrue="1" operator="lessThanOrEqual">
      <formula>4</formula>
    </cfRule>
    <cfRule type="cellIs" dxfId="36" priority="14" stopIfTrue="1" operator="between">
      <formula>5</formula>
      <formula>20</formula>
    </cfRule>
  </conditionalFormatting>
  <conditionalFormatting sqref="F15:G15">
    <cfRule type="cellIs" dxfId="35" priority="11" stopIfTrue="1" operator="lessThanOrEqual">
      <formula>4</formula>
    </cfRule>
    <cfRule type="cellIs" dxfId="34" priority="12" stopIfTrue="1" operator="between">
      <formula>5</formula>
      <formula>20</formula>
    </cfRule>
  </conditionalFormatting>
  <conditionalFormatting sqref="AB47:AC47">
    <cfRule type="cellIs" dxfId="33" priority="9" stopIfTrue="1" operator="lessThanOrEqual">
      <formula>4</formula>
    </cfRule>
    <cfRule type="cellIs" dxfId="32" priority="10" stopIfTrue="1" operator="between">
      <formula>5</formula>
      <formula>20</formula>
    </cfRule>
  </conditionalFormatting>
  <conditionalFormatting sqref="N18:N23 N25:N27">
    <cfRule type="cellIs" dxfId="31" priority="3" stopIfTrue="1" operator="lessThanOrEqual">
      <formula>4</formula>
    </cfRule>
    <cfRule type="cellIs" dxfId="30" priority="4" stopIfTrue="1" operator="between">
      <formula>5</formula>
      <formula>20</formula>
    </cfRule>
  </conditionalFormatting>
  <conditionalFormatting sqref="N18:N23 N25:N27">
    <cfRule type="cellIs" dxfId="29" priority="1" stopIfTrue="1" operator="lessThanOrEqual">
      <formula>4</formula>
    </cfRule>
    <cfRule type="cellIs" dxfId="28" priority="2" stopIfTrue="1" operator="between">
      <formula>5</formula>
      <formula>20</formula>
    </cfRule>
  </conditionalFormatting>
  <dataValidations count="2">
    <dataValidation type="decimal" allowBlank="1" showInputMessage="1" showErrorMessage="1" sqref="E4:E12 M4:M12 M14 E14 E20:E28 M25:M27 M19:M23">
      <formula1>0</formula1>
      <formula2>30</formula2>
    </dataValidation>
    <dataValidation type="list" imeMode="hiragana" allowBlank="1" showInputMessage="1" showErrorMessage="1" sqref="O12 G22 G14 O14 O25 G12 G25:G28 O23">
      <formula1>$R$3:$R$9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5"/>
  <sheetViews>
    <sheetView view="pageBreakPreview" zoomScaleNormal="120" zoomScaleSheetLayoutView="100" workbookViewId="0">
      <selection activeCell="H26" sqref="H26"/>
    </sheetView>
  </sheetViews>
  <sheetFormatPr defaultRowHeight="13.5"/>
  <cols>
    <col min="1" max="1" width="3" customWidth="1"/>
    <col min="2" max="2" width="3.125" customWidth="1"/>
    <col min="3" max="3" width="4.25" hidden="1" customWidth="1"/>
    <col min="4" max="4" width="15" customWidth="1"/>
    <col min="5" max="5" width="9.12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3.375" hidden="1" customWidth="1"/>
    <col min="11" max="11" width="15" customWidth="1"/>
    <col min="13" max="13" width="8.125" customWidth="1"/>
    <col min="14" max="14" width="11.125" customWidth="1"/>
  </cols>
  <sheetData>
    <row r="1" spans="2:15" ht="23.25" customHeight="1">
      <c r="B1" s="607" t="s">
        <v>646</v>
      </c>
      <c r="C1" s="607"/>
      <c r="D1" s="607"/>
      <c r="E1" s="607"/>
      <c r="F1" s="607"/>
      <c r="G1" s="607"/>
      <c r="H1" s="92"/>
      <c r="I1" s="607" t="s">
        <v>363</v>
      </c>
      <c r="J1" s="607"/>
      <c r="K1" s="607"/>
      <c r="L1" s="607"/>
      <c r="M1" s="607"/>
      <c r="N1" s="607"/>
    </row>
    <row r="2" spans="2:15" ht="27.95" customHeight="1">
      <c r="B2" s="133" t="s">
        <v>203</v>
      </c>
      <c r="C2" s="133" t="s">
        <v>197</v>
      </c>
      <c r="D2" s="133" t="s">
        <v>1</v>
      </c>
      <c r="E2" s="133" t="s">
        <v>181</v>
      </c>
      <c r="F2" s="133" t="s">
        <v>182</v>
      </c>
      <c r="G2" s="133" t="s">
        <v>183</v>
      </c>
      <c r="H2" s="16"/>
      <c r="I2" s="133" t="s">
        <v>206</v>
      </c>
      <c r="J2" s="133" t="s">
        <v>197</v>
      </c>
      <c r="K2" s="133" t="s">
        <v>1</v>
      </c>
      <c r="L2" s="133" t="s">
        <v>181</v>
      </c>
      <c r="M2" s="133" t="s">
        <v>182</v>
      </c>
      <c r="N2" s="133" t="s">
        <v>198</v>
      </c>
    </row>
    <row r="3" spans="2:15" ht="27.95" customHeight="1">
      <c r="B3" s="242">
        <v>1</v>
      </c>
      <c r="C3" s="242">
        <v>5</v>
      </c>
      <c r="D3" s="242" t="str">
        <f>VLOOKUP(C3,$C$44:$D$56,2)</f>
        <v>千葉経済</v>
      </c>
      <c r="E3" s="189">
        <v>20.52</v>
      </c>
      <c r="F3" s="242">
        <f>IF(E3="","",_xlfn.RANK.EQ(E3,$E$3:$E$10))</f>
        <v>4</v>
      </c>
      <c r="G3" s="133" t="s">
        <v>731</v>
      </c>
      <c r="H3" s="16"/>
      <c r="I3" s="133">
        <v>1</v>
      </c>
      <c r="J3" s="133">
        <v>4</v>
      </c>
      <c r="K3" s="133" t="str">
        <f t="shared" ref="K3:K8" si="0">VLOOKUP(J3,$C$28:$D$40,2)</f>
        <v>渋谷幕張</v>
      </c>
      <c r="L3" s="189">
        <v>20.62</v>
      </c>
      <c r="M3" s="242">
        <f>IF(L3="","",_xlfn.RANK.EQ(L3,$L$3:$L$8))</f>
        <v>4</v>
      </c>
      <c r="N3" s="133" t="s">
        <v>730</v>
      </c>
      <c r="O3" s="16"/>
    </row>
    <row r="4" spans="2:15" ht="27.95" customHeight="1">
      <c r="B4" s="242">
        <v>2</v>
      </c>
      <c r="C4" s="242">
        <v>8</v>
      </c>
      <c r="D4" s="242" t="str">
        <f t="shared" ref="D4:D10" si="1">VLOOKUP(C4,$C$44:$D$56,2)</f>
        <v>船橋東</v>
      </c>
      <c r="E4" s="189"/>
      <c r="F4" s="242" t="str">
        <f>IF(E4="","キケン",_xlfn.RANK.EQ(E4,$E$3:$E$10))</f>
        <v>キケン</v>
      </c>
      <c r="G4" s="242" t="s">
        <v>733</v>
      </c>
      <c r="H4" s="16"/>
      <c r="I4" s="133">
        <v>2</v>
      </c>
      <c r="J4" s="133">
        <v>6</v>
      </c>
      <c r="K4" s="133" t="str">
        <f t="shared" si="0"/>
        <v>麗澤</v>
      </c>
      <c r="L4" s="189">
        <v>21.12</v>
      </c>
      <c r="M4" s="242">
        <f t="shared" ref="M4:M8" si="2">IF(L4="","",_xlfn.RANK.EQ(L4,$L$3:$L$8))</f>
        <v>3</v>
      </c>
      <c r="N4" s="133" t="s">
        <v>731</v>
      </c>
      <c r="O4" s="16"/>
    </row>
    <row r="5" spans="2:15" ht="27.95" customHeight="1">
      <c r="B5" s="242">
        <v>3</v>
      </c>
      <c r="C5" s="242">
        <v>3</v>
      </c>
      <c r="D5" s="242" t="str">
        <f t="shared" si="1"/>
        <v>市立銚子</v>
      </c>
      <c r="E5" s="189">
        <v>18</v>
      </c>
      <c r="F5" s="242">
        <f t="shared" ref="F5:F10" si="3">IF(E5="","",_xlfn.RANK.EQ(E5,$E$3:$E$10))</f>
        <v>6</v>
      </c>
      <c r="G5" s="242" t="s">
        <v>730</v>
      </c>
      <c r="H5" s="16"/>
      <c r="I5" s="133">
        <v>3</v>
      </c>
      <c r="J5" s="133">
        <v>5</v>
      </c>
      <c r="K5" s="133" t="str">
        <f t="shared" si="0"/>
        <v>千葉南</v>
      </c>
      <c r="L5" s="189">
        <v>18.68</v>
      </c>
      <c r="M5" s="242">
        <f t="shared" si="2"/>
        <v>6</v>
      </c>
      <c r="N5" s="133" t="s">
        <v>730</v>
      </c>
      <c r="O5" s="16"/>
    </row>
    <row r="6" spans="2:15" ht="27.95" customHeight="1">
      <c r="B6" s="242">
        <v>4</v>
      </c>
      <c r="C6" s="242">
        <v>7</v>
      </c>
      <c r="D6" s="242" t="str">
        <f t="shared" si="1"/>
        <v>麗澤</v>
      </c>
      <c r="E6" s="189">
        <v>21.8</v>
      </c>
      <c r="F6" s="242">
        <f t="shared" si="3"/>
        <v>3</v>
      </c>
      <c r="G6" s="242" t="s">
        <v>731</v>
      </c>
      <c r="H6" s="16"/>
      <c r="I6" s="133">
        <v>4</v>
      </c>
      <c r="J6" s="190">
        <v>2</v>
      </c>
      <c r="K6" s="242" t="str">
        <f t="shared" si="0"/>
        <v>木更津総合</v>
      </c>
      <c r="L6" s="191">
        <v>20.6</v>
      </c>
      <c r="M6" s="242">
        <f t="shared" si="2"/>
        <v>5</v>
      </c>
      <c r="N6" s="133" t="s">
        <v>734</v>
      </c>
      <c r="O6" s="16"/>
    </row>
    <row r="7" spans="2:15" ht="27.95" customHeight="1">
      <c r="B7" s="242">
        <v>5</v>
      </c>
      <c r="C7" s="242">
        <v>2</v>
      </c>
      <c r="D7" s="242" t="str">
        <f t="shared" si="1"/>
        <v>長生</v>
      </c>
      <c r="E7" s="189">
        <v>18.079999999999998</v>
      </c>
      <c r="F7" s="242">
        <f t="shared" si="3"/>
        <v>5</v>
      </c>
      <c r="G7" s="242" t="s">
        <v>729</v>
      </c>
      <c r="H7" s="16"/>
      <c r="I7" s="133">
        <v>5</v>
      </c>
      <c r="J7" s="133">
        <v>3</v>
      </c>
      <c r="K7" s="133" t="str">
        <f t="shared" si="0"/>
        <v>秀明八千代</v>
      </c>
      <c r="L7" s="189">
        <v>24.46</v>
      </c>
      <c r="M7" s="242">
        <f t="shared" si="2"/>
        <v>2</v>
      </c>
      <c r="N7" s="133" t="s">
        <v>730</v>
      </c>
      <c r="O7" s="16"/>
    </row>
    <row r="8" spans="2:15" ht="27.95" customHeight="1">
      <c r="B8" s="242">
        <v>6</v>
      </c>
      <c r="C8" s="242">
        <v>6</v>
      </c>
      <c r="D8" s="242" t="str">
        <f t="shared" si="1"/>
        <v>千葉南</v>
      </c>
      <c r="E8" s="189">
        <v>16.940000000000001</v>
      </c>
      <c r="F8" s="242">
        <f t="shared" si="3"/>
        <v>7</v>
      </c>
      <c r="G8" s="242" t="s">
        <v>730</v>
      </c>
      <c r="H8" s="16"/>
      <c r="I8" s="133">
        <v>6</v>
      </c>
      <c r="J8" s="133">
        <v>1</v>
      </c>
      <c r="K8" s="133" t="str">
        <f t="shared" si="0"/>
        <v>拓大紅陵</v>
      </c>
      <c r="L8" s="189">
        <v>25.64</v>
      </c>
      <c r="M8" s="242">
        <f t="shared" si="2"/>
        <v>1</v>
      </c>
      <c r="N8" s="133" t="s">
        <v>731</v>
      </c>
      <c r="O8" s="16"/>
    </row>
    <row r="9" spans="2:15" ht="27.95" customHeight="1">
      <c r="B9" s="242">
        <v>7</v>
      </c>
      <c r="C9" s="242">
        <v>1</v>
      </c>
      <c r="D9" s="242" t="str">
        <f t="shared" si="1"/>
        <v>拓大紅陵</v>
      </c>
      <c r="E9" s="189">
        <v>23.86</v>
      </c>
      <c r="F9" s="242">
        <f t="shared" si="3"/>
        <v>2</v>
      </c>
      <c r="G9" s="242" t="s">
        <v>734</v>
      </c>
      <c r="H9" s="16"/>
      <c r="I9" s="16"/>
      <c r="J9" s="16"/>
      <c r="K9" s="16"/>
      <c r="L9" s="16"/>
      <c r="M9" s="16"/>
      <c r="N9" s="16"/>
    </row>
    <row r="10" spans="2:15" ht="27.95" customHeight="1">
      <c r="B10" s="242">
        <v>8</v>
      </c>
      <c r="C10" s="242">
        <v>4</v>
      </c>
      <c r="D10" s="242" t="str">
        <f t="shared" si="1"/>
        <v>秀明八千代</v>
      </c>
      <c r="E10" s="189">
        <v>25.36</v>
      </c>
      <c r="F10" s="242">
        <f t="shared" si="3"/>
        <v>1</v>
      </c>
      <c r="G10" s="242" t="s">
        <v>730</v>
      </c>
      <c r="H10" s="16"/>
      <c r="I10" s="240"/>
      <c r="J10" s="240"/>
      <c r="K10" s="240"/>
      <c r="L10" s="240"/>
      <c r="M10" s="240"/>
      <c r="N10" s="240"/>
    </row>
    <row r="11" spans="2:15" ht="27.95" customHeight="1">
      <c r="B11" s="194"/>
      <c r="C11" s="194"/>
      <c r="D11" s="194"/>
      <c r="E11" s="195"/>
      <c r="F11" s="196"/>
      <c r="G11" s="194"/>
      <c r="H11" s="16"/>
      <c r="I11" s="240"/>
      <c r="J11" s="240"/>
      <c r="K11" s="240"/>
      <c r="L11" s="192"/>
      <c r="M11" s="193"/>
      <c r="N11" s="240"/>
      <c r="O11" s="16"/>
    </row>
    <row r="12" spans="2:15" ht="27.95" customHeight="1"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8"/>
      <c r="M12" s="608"/>
      <c r="N12" s="49"/>
    </row>
    <row r="13" spans="2:15" ht="27.95" customHeight="1">
      <c r="B13" s="607" t="s">
        <v>200</v>
      </c>
      <c r="C13" s="607"/>
      <c r="D13" s="607"/>
      <c r="E13" s="607"/>
      <c r="F13" s="607"/>
      <c r="G13" s="607"/>
      <c r="H13" s="16"/>
      <c r="I13" s="607" t="s">
        <v>201</v>
      </c>
      <c r="J13" s="607"/>
      <c r="K13" s="607"/>
      <c r="L13" s="607"/>
      <c r="M13" s="607"/>
      <c r="N13" s="607"/>
    </row>
    <row r="14" spans="2:15" ht="27.95" customHeight="1">
      <c r="B14" s="133" t="s">
        <v>689</v>
      </c>
      <c r="C14" s="133"/>
      <c r="D14" s="133" t="s">
        <v>1</v>
      </c>
      <c r="E14" s="133" t="s">
        <v>181</v>
      </c>
      <c r="F14" s="133" t="s">
        <v>182</v>
      </c>
      <c r="G14" s="133" t="s">
        <v>198</v>
      </c>
      <c r="H14" s="16"/>
      <c r="I14" s="133" t="s">
        <v>206</v>
      </c>
      <c r="J14" s="133"/>
      <c r="K14" s="133" t="s">
        <v>1</v>
      </c>
      <c r="L14" s="133" t="s">
        <v>181</v>
      </c>
      <c r="M14" s="133" t="s">
        <v>182</v>
      </c>
      <c r="N14" s="133" t="s">
        <v>198</v>
      </c>
    </row>
    <row r="15" spans="2:15" ht="27.95" customHeight="1">
      <c r="B15" s="133">
        <v>1</v>
      </c>
      <c r="C15" s="133">
        <v>5</v>
      </c>
      <c r="D15" s="379" t="str">
        <f>VLOOKUP(C15,$C$44:$D$56,2)</f>
        <v>千葉経済</v>
      </c>
      <c r="E15" s="381">
        <v>20.02</v>
      </c>
      <c r="F15" s="418">
        <f>IF(E15="","",_xlfn.RANK.EQ(E15,$E$15:$E$20))</f>
        <v>4</v>
      </c>
      <c r="G15" s="420" t="s">
        <v>747</v>
      </c>
      <c r="H15" s="419"/>
      <c r="I15" s="379">
        <v>1</v>
      </c>
      <c r="J15" s="379">
        <v>6</v>
      </c>
      <c r="K15" s="379" t="str">
        <f>VLOOKUP(J15,$C$28:$D$40,2)</f>
        <v>麗澤</v>
      </c>
      <c r="L15" s="381">
        <v>20.58</v>
      </c>
      <c r="M15" s="418">
        <f>IF(L15="","",_xlfn.RANK.EQ(L15,$L$15:$L$18))</f>
        <v>3</v>
      </c>
      <c r="N15" s="420" t="s">
        <v>743</v>
      </c>
    </row>
    <row r="16" spans="2:15" ht="27.95" customHeight="1">
      <c r="B16" s="133">
        <v>2</v>
      </c>
      <c r="C16" s="133">
        <v>1</v>
      </c>
      <c r="D16" s="379" t="str">
        <f t="shared" ref="D16:D17" si="4">VLOOKUP(C16,$C$44:$D$56,2)</f>
        <v>拓大紅陵</v>
      </c>
      <c r="E16" s="381">
        <v>23.46</v>
      </c>
      <c r="F16" s="418">
        <f t="shared" ref="F16:F20" si="5">IF(E16="","",_xlfn.RANK.EQ(E16,$E$15:$E$20))</f>
        <v>2</v>
      </c>
      <c r="G16" s="420" t="s">
        <v>742</v>
      </c>
      <c r="H16" s="419"/>
      <c r="I16" s="379">
        <v>2</v>
      </c>
      <c r="J16" s="379">
        <v>1</v>
      </c>
      <c r="K16" s="379" t="str">
        <f t="shared" ref="K16:K18" si="6">VLOOKUP(J16,$C$28:$D$40,2)</f>
        <v>拓大紅陵</v>
      </c>
      <c r="L16" s="381">
        <v>25.72</v>
      </c>
      <c r="M16" s="418">
        <f t="shared" ref="M16:M18" si="7">IF(L16="","",_xlfn.RANK.EQ(L16,$L$15:$L$18))</f>
        <v>1</v>
      </c>
      <c r="N16" s="420" t="s">
        <v>724</v>
      </c>
    </row>
    <row r="17" spans="2:14" ht="27.95" customHeight="1">
      <c r="B17" s="133">
        <v>3</v>
      </c>
      <c r="C17" s="133">
        <v>4</v>
      </c>
      <c r="D17" s="379" t="str">
        <f t="shared" si="4"/>
        <v>秀明八千代</v>
      </c>
      <c r="E17" s="381">
        <v>24.48</v>
      </c>
      <c r="F17" s="418">
        <f t="shared" si="5"/>
        <v>1</v>
      </c>
      <c r="G17" s="420" t="s">
        <v>718</v>
      </c>
      <c r="H17" s="419"/>
      <c r="I17" s="379">
        <v>3</v>
      </c>
      <c r="J17" s="379">
        <v>3</v>
      </c>
      <c r="K17" s="379" t="str">
        <f t="shared" si="6"/>
        <v>秀明八千代</v>
      </c>
      <c r="L17" s="381">
        <v>25.22</v>
      </c>
      <c r="M17" s="418">
        <f t="shared" si="7"/>
        <v>2</v>
      </c>
      <c r="N17" s="420" t="s">
        <v>745</v>
      </c>
    </row>
    <row r="18" spans="2:14" ht="27.75" customHeight="1">
      <c r="B18" s="133">
        <v>4</v>
      </c>
      <c r="C18" s="133">
        <v>3</v>
      </c>
      <c r="D18" s="379" t="str">
        <f>VLOOKUP(C18,$C$44:$D$56,2)</f>
        <v>市立銚子</v>
      </c>
      <c r="E18" s="381">
        <v>16.88</v>
      </c>
      <c r="F18" s="418">
        <f t="shared" si="5"/>
        <v>5</v>
      </c>
      <c r="G18" s="420" t="s">
        <v>738</v>
      </c>
      <c r="H18" s="419"/>
      <c r="I18" s="379">
        <v>4</v>
      </c>
      <c r="J18" s="379">
        <v>4</v>
      </c>
      <c r="K18" s="379" t="str">
        <f t="shared" si="6"/>
        <v>渋谷幕張</v>
      </c>
      <c r="L18" s="381">
        <v>19.88</v>
      </c>
      <c r="M18" s="418">
        <f t="shared" si="7"/>
        <v>4</v>
      </c>
      <c r="N18" s="420" t="s">
        <v>746</v>
      </c>
    </row>
    <row r="19" spans="2:14" ht="27.75" customHeight="1">
      <c r="B19" s="242">
        <v>5</v>
      </c>
      <c r="C19" s="242">
        <v>7</v>
      </c>
      <c r="D19" s="379" t="str">
        <f t="shared" ref="D19:D20" si="8">VLOOKUP(C19,$C$44:$D$56,2)</f>
        <v>麗澤</v>
      </c>
      <c r="E19" s="381">
        <v>21.08</v>
      </c>
      <c r="F19" s="418">
        <f t="shared" si="5"/>
        <v>3</v>
      </c>
      <c r="G19" s="420" t="s">
        <v>743</v>
      </c>
      <c r="H19" s="390"/>
      <c r="I19" s="407"/>
      <c r="J19" s="407"/>
      <c r="K19" s="407"/>
      <c r="L19" s="408"/>
      <c r="M19" s="407"/>
      <c r="N19" s="421"/>
    </row>
    <row r="20" spans="2:14" ht="27.75" customHeight="1">
      <c r="B20" s="242">
        <v>6</v>
      </c>
      <c r="C20" s="242">
        <v>2</v>
      </c>
      <c r="D20" s="379" t="str">
        <f t="shared" si="8"/>
        <v>長生</v>
      </c>
      <c r="E20" s="381">
        <v>16.079999999999998</v>
      </c>
      <c r="F20" s="418">
        <f t="shared" si="5"/>
        <v>6</v>
      </c>
      <c r="G20" s="420" t="s">
        <v>748</v>
      </c>
      <c r="H20" s="390"/>
      <c r="I20" s="386"/>
      <c r="J20" s="386"/>
      <c r="K20" s="386"/>
      <c r="L20" s="387"/>
      <c r="M20" s="386"/>
      <c r="N20" s="422"/>
    </row>
    <row r="21" spans="2:14" ht="27.75" customHeight="1">
      <c r="B21" s="240"/>
      <c r="C21" s="240"/>
      <c r="D21" s="240"/>
      <c r="E21" s="138"/>
      <c r="F21" s="240"/>
      <c r="G21" s="235"/>
      <c r="H21" s="26"/>
      <c r="I21" s="240"/>
      <c r="J21" s="240"/>
      <c r="K21" s="240"/>
      <c r="L21" s="138"/>
      <c r="M21" s="240"/>
      <c r="N21" s="235"/>
    </row>
    <row r="22" spans="2:14" ht="27.75" customHeight="1">
      <c r="B22" s="240"/>
      <c r="C22" s="240"/>
      <c r="D22" s="240"/>
      <c r="E22" s="138"/>
      <c r="F22" s="240"/>
      <c r="G22" s="235"/>
      <c r="H22" s="26"/>
      <c r="I22" s="240"/>
      <c r="J22" s="199"/>
      <c r="K22" s="240"/>
      <c r="L22" s="138"/>
      <c r="M22" s="240"/>
      <c r="N22" s="235"/>
    </row>
    <row r="23" spans="2:14" ht="27.75" customHeight="1">
      <c r="B23" s="94"/>
      <c r="C23" s="26"/>
      <c r="D23" s="94"/>
      <c r="E23" s="198"/>
      <c r="F23" s="94"/>
      <c r="G23" s="99"/>
      <c r="H23" s="26"/>
      <c r="I23" s="94"/>
      <c r="J23" s="199"/>
      <c r="K23" s="94"/>
      <c r="L23" s="138"/>
      <c r="M23" s="94"/>
      <c r="N23" s="99"/>
    </row>
    <row r="24" spans="2:14" ht="18" customHeight="1">
      <c r="I24" s="2"/>
      <c r="J24" s="2"/>
      <c r="K24" s="187"/>
      <c r="L24" s="187"/>
      <c r="M24" s="187"/>
      <c r="N24" s="2"/>
    </row>
    <row r="26" spans="2:14">
      <c r="E26" s="2"/>
    </row>
    <row r="27" spans="2:14" ht="17.25">
      <c r="B27" s="200" t="s">
        <v>157</v>
      </c>
      <c r="C27" s="200"/>
      <c r="D27" s="201"/>
      <c r="I27" s="16"/>
      <c r="J27" s="16"/>
      <c r="K27" s="16"/>
      <c r="L27" s="16"/>
      <c r="M27" s="16"/>
      <c r="N27" s="16"/>
    </row>
    <row r="28" spans="2:14" s="16" customFormat="1" ht="18" customHeight="1">
      <c r="B28" s="197"/>
      <c r="C28" s="197">
        <v>1</v>
      </c>
      <c r="D28" s="181" t="s">
        <v>16</v>
      </c>
      <c r="E28" s="133" t="s">
        <v>360</v>
      </c>
      <c r="F28" s="92"/>
    </row>
    <row r="29" spans="2:14" s="16" customFormat="1" ht="18" customHeight="1">
      <c r="B29" s="197"/>
      <c r="C29" s="197">
        <v>2</v>
      </c>
      <c r="D29" s="181" t="s">
        <v>17</v>
      </c>
      <c r="E29" s="133" t="s">
        <v>364</v>
      </c>
      <c r="F29" s="92"/>
    </row>
    <row r="30" spans="2:14" s="16" customFormat="1" ht="18" customHeight="1">
      <c r="B30" s="197"/>
      <c r="C30" s="197">
        <v>3</v>
      </c>
      <c r="D30" s="181" t="s">
        <v>83</v>
      </c>
      <c r="E30" s="133" t="s">
        <v>361</v>
      </c>
      <c r="F30" s="92"/>
    </row>
    <row r="31" spans="2:14" s="16" customFormat="1" ht="18" customHeight="1">
      <c r="B31" s="197"/>
      <c r="C31" s="197">
        <v>4</v>
      </c>
      <c r="D31" s="181" t="s">
        <v>27</v>
      </c>
      <c r="E31" s="133"/>
      <c r="F31" s="92"/>
    </row>
    <row r="32" spans="2:14" s="16" customFormat="1" ht="18" customHeight="1">
      <c r="B32" s="197"/>
      <c r="C32" s="197">
        <v>5</v>
      </c>
      <c r="D32" s="181" t="s">
        <v>196</v>
      </c>
      <c r="E32" s="133"/>
      <c r="F32" s="92"/>
    </row>
    <row r="33" spans="2:15" s="16" customFormat="1" ht="18" customHeight="1">
      <c r="B33" s="197"/>
      <c r="C33" s="197">
        <v>6</v>
      </c>
      <c r="D33" s="181" t="s">
        <v>24</v>
      </c>
      <c r="E33" s="133"/>
      <c r="F33" s="92"/>
    </row>
    <row r="34" spans="2:15" s="16" customFormat="1" ht="18" customHeight="1">
      <c r="B34" s="197"/>
      <c r="C34" s="197">
        <v>7</v>
      </c>
      <c r="D34" s="181"/>
      <c r="E34" s="133"/>
      <c r="F34" s="92"/>
    </row>
    <row r="35" spans="2:15" s="16" customFormat="1" ht="18" customHeight="1">
      <c r="B35" s="197"/>
      <c r="C35" s="197">
        <v>8</v>
      </c>
      <c r="D35" s="181"/>
      <c r="E35" s="133"/>
      <c r="F35" s="92"/>
    </row>
    <row r="36" spans="2:15" s="16" customFormat="1" ht="18" customHeight="1">
      <c r="B36" s="197"/>
      <c r="C36" s="197">
        <v>9</v>
      </c>
      <c r="D36" s="181"/>
      <c r="E36" s="133"/>
      <c r="F36" s="92"/>
    </row>
    <row r="37" spans="2:15" s="16" customFormat="1" ht="18" customHeight="1">
      <c r="B37" s="197"/>
      <c r="C37" s="197">
        <v>10</v>
      </c>
      <c r="D37" s="181"/>
      <c r="E37" s="133"/>
      <c r="F37" s="92"/>
      <c r="M37" s="150"/>
      <c r="N37" s="150"/>
    </row>
    <row r="38" spans="2:15" s="16" customFormat="1" ht="18" customHeight="1">
      <c r="B38" s="197"/>
      <c r="C38" s="197">
        <v>11</v>
      </c>
      <c r="D38" s="181"/>
      <c r="E38" s="133"/>
      <c r="F38" s="92"/>
      <c r="M38" s="150"/>
      <c r="N38" s="150"/>
      <c r="O38" s="150"/>
    </row>
    <row r="39" spans="2:15" s="16" customFormat="1" ht="18" customHeight="1">
      <c r="B39" s="197"/>
      <c r="C39" s="197">
        <v>12</v>
      </c>
      <c r="D39" s="181"/>
      <c r="E39" s="133"/>
      <c r="F39" s="92"/>
      <c r="M39" s="150"/>
      <c r="N39" s="150"/>
      <c r="O39" s="150"/>
    </row>
    <row r="40" spans="2:15" s="16" customFormat="1" ht="18" customHeight="1">
      <c r="B40" s="197"/>
      <c r="C40" s="197">
        <v>13</v>
      </c>
      <c r="D40" s="181"/>
      <c r="E40" s="133"/>
      <c r="M40" s="150"/>
      <c r="N40" s="150"/>
      <c r="O40" s="150"/>
    </row>
    <row r="41" spans="2:15" s="16" customFormat="1" ht="18" customHeight="1">
      <c r="B41" s="92"/>
      <c r="C41" s="92">
        <v>14</v>
      </c>
      <c r="D41" s="92" t="s">
        <v>193</v>
      </c>
      <c r="E41" s="135"/>
      <c r="M41" s="150"/>
      <c r="N41" s="150"/>
      <c r="O41" s="150"/>
    </row>
    <row r="42" spans="2:15" s="16" customFormat="1" ht="18" customHeight="1">
      <c r="B42" s="92"/>
      <c r="C42" s="92"/>
      <c r="D42" s="92"/>
      <c r="E42" s="135"/>
      <c r="M42" s="150"/>
      <c r="N42" s="150"/>
      <c r="O42" s="150"/>
    </row>
    <row r="43" spans="2:15" s="16" customFormat="1" ht="18" customHeight="1">
      <c r="B43" s="202" t="s">
        <v>158</v>
      </c>
      <c r="C43" s="92"/>
      <c r="D43" s="92"/>
      <c r="E43" s="135"/>
      <c r="M43" s="150"/>
      <c r="N43" s="150"/>
      <c r="O43" s="150"/>
    </row>
    <row r="44" spans="2:15" s="16" customFormat="1" ht="18" customHeight="1">
      <c r="B44" s="197">
        <v>1</v>
      </c>
      <c r="C44" s="203">
        <v>1</v>
      </c>
      <c r="D44" s="181" t="s">
        <v>16</v>
      </c>
      <c r="E44" s="133" t="s">
        <v>361</v>
      </c>
      <c r="F44" s="92"/>
      <c r="M44" s="150"/>
      <c r="N44" s="150"/>
      <c r="O44" s="150"/>
    </row>
    <row r="45" spans="2:15" s="16" customFormat="1" ht="18" customHeight="1">
      <c r="B45" s="197">
        <v>2</v>
      </c>
      <c r="C45" s="203">
        <v>2</v>
      </c>
      <c r="D45" s="181" t="s">
        <v>18</v>
      </c>
      <c r="E45" s="133"/>
      <c r="F45" s="92"/>
      <c r="M45" s="150"/>
      <c r="N45" s="150"/>
      <c r="O45" s="150"/>
    </row>
    <row r="46" spans="2:15" s="16" customFormat="1" ht="18" customHeight="1">
      <c r="B46" s="197">
        <v>3</v>
      </c>
      <c r="C46" s="203">
        <v>3</v>
      </c>
      <c r="D46" s="181" t="s">
        <v>208</v>
      </c>
      <c r="E46" s="133"/>
      <c r="F46" s="92"/>
      <c r="M46" s="150"/>
      <c r="N46" s="150"/>
      <c r="O46" s="150"/>
    </row>
    <row r="47" spans="2:15" s="16" customFormat="1" ht="18" customHeight="1">
      <c r="B47" s="197">
        <v>4</v>
      </c>
      <c r="C47" s="203">
        <v>4</v>
      </c>
      <c r="D47" s="181" t="s">
        <v>83</v>
      </c>
      <c r="E47" s="133" t="s">
        <v>360</v>
      </c>
      <c r="F47" s="92"/>
      <c r="M47" s="150"/>
      <c r="N47" s="150"/>
      <c r="O47" s="150"/>
    </row>
    <row r="48" spans="2:15" s="16" customFormat="1" ht="18" customHeight="1">
      <c r="B48" s="197">
        <v>5</v>
      </c>
      <c r="C48" s="203">
        <v>5</v>
      </c>
      <c r="D48" s="181" t="s">
        <v>22</v>
      </c>
      <c r="E48" s="133"/>
      <c r="F48" s="92"/>
      <c r="M48" s="150"/>
      <c r="N48" s="150"/>
      <c r="O48" s="150"/>
    </row>
    <row r="49" spans="2:15" s="16" customFormat="1" ht="18" customHeight="1">
      <c r="B49" s="197">
        <v>6</v>
      </c>
      <c r="C49" s="203">
        <v>6</v>
      </c>
      <c r="D49" s="181" t="s">
        <v>196</v>
      </c>
      <c r="E49" s="133" t="s">
        <v>362</v>
      </c>
      <c r="F49" s="92"/>
      <c r="I49"/>
      <c r="J49"/>
      <c r="K49"/>
      <c r="L49"/>
      <c r="M49" s="150"/>
      <c r="N49" s="150"/>
      <c r="O49" s="150"/>
    </row>
    <row r="50" spans="2:15" ht="18" customHeight="1">
      <c r="B50" s="197">
        <v>7</v>
      </c>
      <c r="C50" s="203">
        <v>7</v>
      </c>
      <c r="D50" s="181" t="s">
        <v>24</v>
      </c>
      <c r="E50" s="133"/>
      <c r="F50" s="201"/>
      <c r="K50" s="2"/>
      <c r="L50" s="2"/>
      <c r="M50" s="150"/>
      <c r="N50" s="150"/>
      <c r="O50" s="150"/>
    </row>
    <row r="51" spans="2:15" ht="18.75" customHeight="1">
      <c r="B51" s="197">
        <v>8</v>
      </c>
      <c r="C51" s="203">
        <v>8</v>
      </c>
      <c r="D51" s="181" t="s">
        <v>193</v>
      </c>
      <c r="E51" s="133"/>
      <c r="F51" s="201"/>
      <c r="K51" s="150"/>
      <c r="L51" s="150"/>
      <c r="M51" s="150"/>
      <c r="N51" s="150"/>
      <c r="O51" s="150"/>
    </row>
    <row r="52" spans="2:15" ht="18" customHeight="1">
      <c r="B52" s="197">
        <v>9</v>
      </c>
      <c r="C52" s="203">
        <v>9</v>
      </c>
      <c r="D52" s="181"/>
      <c r="E52" s="133"/>
      <c r="F52" s="201"/>
      <c r="K52" s="150"/>
      <c r="L52" s="150"/>
      <c r="M52" s="150"/>
      <c r="N52" s="150"/>
      <c r="O52" s="150"/>
    </row>
    <row r="53" spans="2:15" ht="18" customHeight="1">
      <c r="B53" s="197">
        <v>10</v>
      </c>
      <c r="C53" s="203">
        <v>10</v>
      </c>
      <c r="D53" s="181"/>
      <c r="E53" s="133"/>
      <c r="F53" s="201"/>
      <c r="K53" s="150"/>
      <c r="L53" s="150"/>
      <c r="M53" s="150"/>
      <c r="N53" s="150"/>
      <c r="O53" s="150"/>
    </row>
    <row r="54" spans="2:15" ht="18" customHeight="1">
      <c r="B54" s="197">
        <v>11</v>
      </c>
      <c r="C54" s="203">
        <v>11</v>
      </c>
      <c r="D54" s="181"/>
      <c r="E54" s="133"/>
      <c r="F54" s="201"/>
      <c r="K54" s="150"/>
      <c r="L54" s="150"/>
      <c r="M54" s="150"/>
      <c r="N54" s="150"/>
      <c r="O54" s="150"/>
    </row>
    <row r="55" spans="2:15">
      <c r="B55" s="2"/>
      <c r="D55" s="154"/>
      <c r="E55" s="2"/>
      <c r="K55" s="150"/>
      <c r="L55" s="150"/>
      <c r="M55" s="150"/>
      <c r="N55" s="150"/>
      <c r="O55" s="150"/>
    </row>
  </sheetData>
  <mergeCells count="5">
    <mergeCell ref="B1:G1"/>
    <mergeCell ref="I1:N1"/>
    <mergeCell ref="B12:M12"/>
    <mergeCell ref="B13:G13"/>
    <mergeCell ref="I13:N13"/>
  </mergeCells>
  <phoneticPr fontId="3"/>
  <conditionalFormatting sqref="F23:G23">
    <cfRule type="cellIs" dxfId="27" priority="9" stopIfTrue="1" operator="lessThanOrEqual">
      <formula>4</formula>
    </cfRule>
  </conditionalFormatting>
  <conditionalFormatting sqref="N19">
    <cfRule type="cellIs" dxfId="26" priority="8" stopIfTrue="1" operator="lessThanOrEqual">
      <formula>4</formula>
    </cfRule>
  </conditionalFormatting>
  <conditionalFormatting sqref="F3:F10">
    <cfRule type="cellIs" dxfId="25" priority="3" operator="equal">
      <formula>"キケン"</formula>
    </cfRule>
    <cfRule type="cellIs" dxfId="24" priority="4" operator="between">
      <formula>7</formula>
      <formula>20</formula>
    </cfRule>
    <cfRule type="cellIs" dxfId="23" priority="5" operator="lessThanOrEqual">
      <formula>6</formula>
    </cfRule>
  </conditionalFormatting>
  <conditionalFormatting sqref="M3:M8">
    <cfRule type="cellIs" dxfId="22" priority="1" operator="between">
      <formula>5</formula>
      <formula>20</formula>
    </cfRule>
    <cfRule type="cellIs" dxfId="21" priority="2" operator="lessThanOrEqual">
      <formula>4</formula>
    </cfRule>
  </conditionalFormatting>
  <dataValidations count="1">
    <dataValidation imeMode="hiragana" allowBlank="1" showInputMessage="1" showErrorMessage="1" sqref="N15:N23 N2:N11 G15:G23 G2:G11"/>
  </dataValidations>
  <printOptions horizontalCentered="1" verticalCentered="1"/>
  <pageMargins left="0.38" right="0.33" top="0.59055118110236227" bottom="0.98425196850393704" header="0.51181102362204722" footer="0.51181102362204722"/>
  <pageSetup paperSize="9" scale="90" orientation="portrait" errors="blank" horizontalDpi="4294967293" verticalDpi="300" r:id="rId1"/>
  <headerFooter alignWithMargins="0"/>
  <rowBreaks count="1" manualBreakCount="1">
    <brk id="2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10" zoomScaleNormal="100" zoomScaleSheetLayoutView="110" workbookViewId="0">
      <selection activeCell="J39" sqref="J39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hidden="1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366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0"/>
      <c r="F3" s="42"/>
      <c r="G3" s="25"/>
      <c r="H3" s="25"/>
      <c r="I3" s="24"/>
      <c r="J3" s="20"/>
      <c r="K3" s="27"/>
      <c r="L3" s="27"/>
      <c r="M3" s="25"/>
      <c r="N3" s="25"/>
      <c r="O3" s="4" t="s">
        <v>9</v>
      </c>
      <c r="P3" s="241" t="s">
        <v>0</v>
      </c>
      <c r="Q3" s="19" t="s">
        <v>1</v>
      </c>
      <c r="R3" s="4"/>
      <c r="U3" s="9"/>
      <c r="V3" s="9"/>
    </row>
    <row r="4" spans="1:27" s="7" customFormat="1" ht="27" customHeight="1" thickBot="1">
      <c r="A4" s="610">
        <v>1</v>
      </c>
      <c r="B4" s="611">
        <v>8</v>
      </c>
      <c r="C4" s="612" t="str">
        <f>IF(B4="","",VLOOKUP(B4,$B$38:$D$100,2))</f>
        <v>須藤　柊生</v>
      </c>
      <c r="D4" s="612" t="str">
        <f>IF(B4="","",VLOOKUP(B4,$B$38:$D$100,3))</f>
        <v>習志野</v>
      </c>
      <c r="E4" s="488"/>
      <c r="F4" s="489">
        <v>6</v>
      </c>
      <c r="G4" s="1"/>
      <c r="H4" s="1"/>
      <c r="I4" s="1"/>
      <c r="J4" s="1"/>
      <c r="K4" s="1"/>
      <c r="L4" s="1"/>
      <c r="M4" s="1" t="s">
        <v>768</v>
      </c>
      <c r="N4" s="300"/>
      <c r="O4" s="613">
        <v>5</v>
      </c>
      <c r="P4" s="612" t="str">
        <f>IF(O4="","",VLOOKUP(O4,$B$38:$D$100,2))</f>
        <v>戸田　雄之介</v>
      </c>
      <c r="Q4" s="612" t="str">
        <f>IF(O4="","",VLOOKUP(O4,$B$38:$D$100,3))</f>
        <v>成東</v>
      </c>
      <c r="R4" s="613">
        <v>10</v>
      </c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12"/>
      <c r="F5" s="490" t="s">
        <v>502</v>
      </c>
      <c r="G5" s="491">
        <v>1</v>
      </c>
      <c r="H5" s="1"/>
      <c r="I5" s="1"/>
      <c r="J5" s="1"/>
      <c r="K5" s="1"/>
      <c r="L5" s="502">
        <v>6</v>
      </c>
      <c r="M5" s="305" t="s">
        <v>505</v>
      </c>
      <c r="N5" s="306"/>
      <c r="O5" s="614"/>
      <c r="P5" s="612"/>
      <c r="Q5" s="612"/>
      <c r="R5" s="614"/>
      <c r="U5" s="8"/>
      <c r="V5" s="8"/>
      <c r="Y5" s="5"/>
      <c r="Z5" s="5"/>
      <c r="AA5" s="5"/>
    </row>
    <row r="6" spans="1:27" s="7" customFormat="1" ht="27" customHeight="1" thickTop="1" thickBot="1">
      <c r="A6" s="610">
        <v>2</v>
      </c>
      <c r="B6" s="611">
        <v>6</v>
      </c>
      <c r="C6" s="612" t="str">
        <f>IF(B6="","",VLOOKUP(B6,$B$38:$D$100,2))</f>
        <v>宮内　崇多</v>
      </c>
      <c r="D6" s="612" t="str">
        <f>IF(B6="","",VLOOKUP(B6,$B$38:$D$100,3))</f>
        <v>佐原</v>
      </c>
      <c r="E6" s="298">
        <v>0</v>
      </c>
      <c r="F6" s="304"/>
      <c r="G6" s="490"/>
      <c r="H6" s="1"/>
      <c r="I6" s="1"/>
      <c r="J6" s="1"/>
      <c r="K6" s="492"/>
      <c r="L6" s="503"/>
      <c r="M6" s="491"/>
      <c r="N6" s="504"/>
      <c r="O6" s="613">
        <v>1</v>
      </c>
      <c r="P6" s="612" t="str">
        <f>IF(O6="","",VLOOKUP(O6,$B$38:$D$100,2))</f>
        <v>高野澤　優</v>
      </c>
      <c r="Q6" s="612" t="str">
        <f>IF(O6="","",VLOOKUP(O6,$B$38:$D$100,3))</f>
        <v>拓大紅陵</v>
      </c>
      <c r="R6" s="613">
        <v>11</v>
      </c>
      <c r="T6" s="377"/>
      <c r="U6" s="8"/>
      <c r="V6" s="8"/>
      <c r="Y6" s="5"/>
      <c r="Z6" s="5"/>
      <c r="AA6" s="5"/>
    </row>
    <row r="7" spans="1:27" s="7" customFormat="1" ht="27" customHeight="1" thickTop="1" thickBot="1">
      <c r="A7" s="610"/>
      <c r="B7" s="611"/>
      <c r="C7" s="612"/>
      <c r="D7" s="612"/>
      <c r="E7" s="307" t="s">
        <v>500</v>
      </c>
      <c r="F7" s="494"/>
      <c r="G7" s="492"/>
      <c r="H7" s="1"/>
      <c r="I7" s="1"/>
      <c r="J7" s="1"/>
      <c r="K7" s="495" t="s">
        <v>763</v>
      </c>
      <c r="L7" s="1" t="s">
        <v>511</v>
      </c>
      <c r="M7" s="205"/>
      <c r="N7" s="306"/>
      <c r="O7" s="614"/>
      <c r="P7" s="612"/>
      <c r="Q7" s="612"/>
      <c r="R7" s="614"/>
      <c r="U7" s="8"/>
      <c r="V7" s="8"/>
      <c r="Y7" s="5"/>
      <c r="Z7" s="5"/>
      <c r="AA7" s="5"/>
    </row>
    <row r="8" spans="1:27" s="7" customFormat="1" ht="27" customHeight="1" thickTop="1" thickBot="1">
      <c r="A8" s="610">
        <v>3</v>
      </c>
      <c r="B8" s="611">
        <v>12</v>
      </c>
      <c r="C8" s="612" t="str">
        <f>IF(B8="","",VLOOKUP(B8,$B$38:$D$100,2))</f>
        <v>山田　眞之</v>
      </c>
      <c r="D8" s="612" t="str">
        <f>IF(B8="","",VLOOKUP(B8,$B$38:$D$100,3))</f>
        <v>麗澤</v>
      </c>
      <c r="E8" s="493"/>
      <c r="F8" s="487">
        <v>0</v>
      </c>
      <c r="G8" s="492" t="s">
        <v>509</v>
      </c>
      <c r="H8" s="491">
        <v>0</v>
      </c>
      <c r="I8" s="1"/>
      <c r="J8" s="492"/>
      <c r="K8" s="304"/>
      <c r="L8" s="1"/>
      <c r="M8" s="1" t="s">
        <v>768</v>
      </c>
      <c r="N8" s="300"/>
      <c r="O8" s="613">
        <v>9</v>
      </c>
      <c r="P8" s="612" t="str">
        <f>IF(O8="","",VLOOKUP(O8,$B$38:$D$100,2))</f>
        <v>山中　悠聖</v>
      </c>
      <c r="Q8" s="612" t="str">
        <f>IF(O8="","",VLOOKUP(O8,$B$38:$D$100,3))</f>
        <v>渋谷幕張</v>
      </c>
      <c r="R8" s="613">
        <v>12</v>
      </c>
      <c r="U8" s="9"/>
      <c r="V8" s="9"/>
      <c r="Y8" s="5"/>
      <c r="Z8" s="5"/>
      <c r="AA8" s="5"/>
    </row>
    <row r="9" spans="1:27" s="7" customFormat="1" ht="27" customHeight="1" thickTop="1" thickBot="1">
      <c r="A9" s="610"/>
      <c r="B9" s="611"/>
      <c r="C9" s="612"/>
      <c r="D9" s="612"/>
      <c r="E9" s="447">
        <v>2</v>
      </c>
      <c r="F9" s="1"/>
      <c r="G9" s="304"/>
      <c r="H9" s="310"/>
      <c r="I9" s="1"/>
      <c r="J9" s="492"/>
      <c r="K9" s="304"/>
      <c r="L9" s="494"/>
      <c r="M9" s="305" t="s">
        <v>506</v>
      </c>
      <c r="N9" s="306"/>
      <c r="O9" s="614"/>
      <c r="P9" s="612"/>
      <c r="Q9" s="612"/>
      <c r="R9" s="614"/>
      <c r="U9" s="9"/>
      <c r="V9" s="9"/>
      <c r="Y9" s="5"/>
      <c r="Z9" s="5"/>
      <c r="AA9" s="5"/>
    </row>
    <row r="10" spans="1:27" s="7" customFormat="1" ht="27" customHeight="1" thickTop="1" thickBot="1">
      <c r="A10" s="610">
        <v>4</v>
      </c>
      <c r="B10" s="611">
        <v>16</v>
      </c>
      <c r="C10" s="612" t="str">
        <f>IF(B10="","",VLOOKUP(B10,$B$38:$D$100,2))</f>
        <v>酒井　渓吾</v>
      </c>
      <c r="D10" s="612" t="str">
        <f>IF(B10="","",VLOOKUP(B10,$B$38:$D$100,3))</f>
        <v>昭和学院</v>
      </c>
      <c r="E10" s="298"/>
      <c r="F10" s="318" t="s">
        <v>766</v>
      </c>
      <c r="G10" s="304"/>
      <c r="H10" s="304"/>
      <c r="I10" s="499"/>
      <c r="J10" s="492"/>
      <c r="K10" s="1"/>
      <c r="L10" s="505">
        <v>0</v>
      </c>
      <c r="M10" s="491"/>
      <c r="N10" s="504"/>
      <c r="O10" s="613">
        <v>17</v>
      </c>
      <c r="P10" s="612" t="str">
        <f>IF(O10="","",VLOOKUP(O10,$B$38:$D$100,2))</f>
        <v>柴野　新大</v>
      </c>
      <c r="Q10" s="612" t="str">
        <f>IF(O10="","",VLOOKUP(O10,$B$38:$D$100,3))</f>
        <v>昭和学院</v>
      </c>
      <c r="R10" s="613">
        <v>13</v>
      </c>
      <c r="U10" s="9"/>
      <c r="V10" s="9"/>
      <c r="Y10" s="5"/>
      <c r="Z10" s="5"/>
      <c r="AA10" s="5"/>
    </row>
    <row r="11" spans="1:27" s="7" customFormat="1" ht="27" customHeight="1" thickTop="1" thickBot="1">
      <c r="A11" s="610"/>
      <c r="B11" s="611"/>
      <c r="C11" s="612"/>
      <c r="D11" s="612"/>
      <c r="E11" s="301"/>
      <c r="F11" s="302" t="s">
        <v>501</v>
      </c>
      <c r="G11" s="494"/>
      <c r="H11" s="304"/>
      <c r="I11" s="499"/>
      <c r="J11" s="492"/>
      <c r="K11" s="1"/>
      <c r="L11" s="1"/>
      <c r="M11" s="205"/>
      <c r="N11" s="306"/>
      <c r="O11" s="614"/>
      <c r="P11" s="612"/>
      <c r="Q11" s="612"/>
      <c r="R11" s="614"/>
      <c r="T11" s="9"/>
      <c r="U11" s="9"/>
      <c r="V11" s="374"/>
      <c r="W11" s="8"/>
      <c r="X11" s="8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15</v>
      </c>
      <c r="C12" s="612" t="str">
        <f>IF(B12="","",VLOOKUP(B12,$B$38:$D$100,2))</f>
        <v>米山　薫</v>
      </c>
      <c r="D12" s="612" t="str">
        <f>IF(B12="","",VLOOKUP(B12,$B$38:$D$100,3))</f>
        <v>西武台</v>
      </c>
      <c r="E12" s="488"/>
      <c r="F12" s="495"/>
      <c r="G12" s="449">
        <v>0</v>
      </c>
      <c r="H12" s="304" t="s">
        <v>513</v>
      </c>
      <c r="I12" s="500">
        <v>8</v>
      </c>
      <c r="J12" s="501">
        <v>0</v>
      </c>
      <c r="K12" s="1" t="s">
        <v>514</v>
      </c>
      <c r="L12" s="1"/>
      <c r="M12" s="506">
        <v>1</v>
      </c>
      <c r="N12" s="504"/>
      <c r="O12" s="613">
        <v>10</v>
      </c>
      <c r="P12" s="612" t="str">
        <f>IF(O12="","",VLOOKUP(O12,$B$38:$D$100,2))</f>
        <v>五十嵐　真</v>
      </c>
      <c r="Q12" s="612" t="str">
        <f>IF(O12="","",VLOOKUP(O12,$B$38:$D$100,3))</f>
        <v>千葉南</v>
      </c>
      <c r="R12" s="613">
        <v>14</v>
      </c>
      <c r="Y12" s="5"/>
      <c r="Z12" s="5"/>
      <c r="AA12" s="5"/>
    </row>
    <row r="13" spans="1:27" s="7" customFormat="1" ht="27" customHeight="1" thickTop="1" thickBot="1">
      <c r="A13" s="610"/>
      <c r="B13" s="611"/>
      <c r="C13" s="612"/>
      <c r="D13" s="612"/>
      <c r="E13" s="312"/>
      <c r="F13" s="487" t="s">
        <v>767</v>
      </c>
      <c r="G13" s="1"/>
      <c r="H13" s="492"/>
      <c r="I13" s="205" t="s">
        <v>558</v>
      </c>
      <c r="J13" s="304"/>
      <c r="K13" s="1"/>
      <c r="L13" s="495">
        <v>0</v>
      </c>
      <c r="M13" s="205" t="s">
        <v>507</v>
      </c>
      <c r="N13" s="306"/>
      <c r="O13" s="614"/>
      <c r="P13" s="612"/>
      <c r="Q13" s="612"/>
      <c r="R13" s="614"/>
      <c r="Y13" s="5"/>
      <c r="Z13" s="5"/>
      <c r="AA13" s="5"/>
    </row>
    <row r="14" spans="1:27" s="7" customFormat="1" ht="27" customHeight="1" thickTop="1" thickBot="1">
      <c r="A14" s="610">
        <v>6</v>
      </c>
      <c r="B14" s="611">
        <v>7</v>
      </c>
      <c r="C14" s="612" t="str">
        <f>IF(B14="","",VLOOKUP(B14,$B$38:$D$100,2))</f>
        <v>渡邉　隼平</v>
      </c>
      <c r="D14" s="612" t="str">
        <f>IF(B14="","",VLOOKUP(B14,$B$38:$D$100,3))</f>
        <v>秀明八千代</v>
      </c>
      <c r="E14" s="488"/>
      <c r="F14" s="489"/>
      <c r="G14" s="1"/>
      <c r="H14" s="492"/>
      <c r="I14" s="1"/>
      <c r="J14" s="304"/>
      <c r="K14" s="304"/>
      <c r="L14" s="310"/>
      <c r="M14" s="1"/>
      <c r="N14" s="300"/>
      <c r="O14" s="611">
        <v>4</v>
      </c>
      <c r="P14" s="612" t="str">
        <f>IF(O14="","",VLOOKUP(O14,$B$38:$D$100,2))</f>
        <v>瀧　健吾</v>
      </c>
      <c r="Q14" s="612" t="str">
        <f>IF(O14="","",VLOOKUP(O14,$B$38:$D$100,3))</f>
        <v>東金</v>
      </c>
      <c r="R14" s="613">
        <v>15</v>
      </c>
      <c r="Y14" s="5"/>
      <c r="Z14" s="5"/>
      <c r="AA14" s="5"/>
    </row>
    <row r="15" spans="1:27" s="7" customFormat="1" ht="27" customHeight="1" thickTop="1" thickBot="1">
      <c r="A15" s="610"/>
      <c r="B15" s="611"/>
      <c r="C15" s="612"/>
      <c r="D15" s="612"/>
      <c r="E15" s="312"/>
      <c r="F15" s="490" t="s">
        <v>503</v>
      </c>
      <c r="G15" s="496" t="s">
        <v>770</v>
      </c>
      <c r="H15" s="492"/>
      <c r="I15" s="1"/>
      <c r="J15" s="304"/>
      <c r="K15" s="494"/>
      <c r="L15" s="1" t="s">
        <v>512</v>
      </c>
      <c r="M15" s="427">
        <v>0</v>
      </c>
      <c r="N15" s="306"/>
      <c r="O15" s="611"/>
      <c r="P15" s="612"/>
      <c r="Q15" s="612"/>
      <c r="R15" s="614"/>
      <c r="Y15" s="5"/>
      <c r="Z15" s="5"/>
      <c r="AA15" s="5"/>
    </row>
    <row r="16" spans="1:27" s="7" customFormat="1" ht="27" customHeight="1" thickTop="1" thickBot="1">
      <c r="A16" s="610">
        <v>7</v>
      </c>
      <c r="B16" s="611">
        <v>11</v>
      </c>
      <c r="C16" s="612" t="str">
        <f>IF(B16="","",VLOOKUP(B16,$B$38:$D$100,2))</f>
        <v>福富　将崇</v>
      </c>
      <c r="D16" s="612" t="str">
        <f>IF(B16="","",VLOOKUP(B16,$B$38:$D$100,3))</f>
        <v>千葉南</v>
      </c>
      <c r="E16" s="298"/>
      <c r="F16" s="308"/>
      <c r="G16" s="497"/>
      <c r="H16" s="492"/>
      <c r="I16" s="1"/>
      <c r="J16" s="1"/>
      <c r="K16" s="507" t="s">
        <v>769</v>
      </c>
      <c r="L16" s="1"/>
      <c r="M16" s="489" t="s">
        <v>763</v>
      </c>
      <c r="N16" s="504"/>
      <c r="O16" s="611">
        <v>13</v>
      </c>
      <c r="P16" s="612" t="str">
        <f>IF(O16="","",VLOOKUP(O16,$B$38:$D$100,2))</f>
        <v>吉村　仁</v>
      </c>
      <c r="Q16" s="612" t="str">
        <f>IF(O16="","",VLOOKUP(O16,$B$38:$D$100,3))</f>
        <v>日体大柏</v>
      </c>
      <c r="R16" s="613">
        <v>16</v>
      </c>
      <c r="U16" s="9"/>
      <c r="V16" s="441"/>
      <c r="Y16" s="5"/>
      <c r="Z16" s="5"/>
      <c r="AA16" s="5"/>
    </row>
    <row r="17" spans="1:27" s="7" customFormat="1" ht="27" customHeight="1" thickTop="1" thickBot="1">
      <c r="A17" s="610"/>
      <c r="B17" s="611"/>
      <c r="C17" s="612"/>
      <c r="D17" s="612"/>
      <c r="E17" s="301"/>
      <c r="F17" s="428" t="s">
        <v>768</v>
      </c>
      <c r="G17" s="492" t="s">
        <v>510</v>
      </c>
      <c r="H17" s="498"/>
      <c r="I17" s="1"/>
      <c r="J17" s="1"/>
      <c r="K17" s="492"/>
      <c r="L17" s="498"/>
      <c r="M17" s="1" t="s">
        <v>508</v>
      </c>
      <c r="N17" s="306"/>
      <c r="O17" s="611"/>
      <c r="P17" s="612"/>
      <c r="Q17" s="612"/>
      <c r="R17" s="614"/>
      <c r="U17" s="9"/>
      <c r="V17" s="9"/>
      <c r="Y17" s="5"/>
      <c r="Z17" s="5"/>
      <c r="AA17" s="5"/>
    </row>
    <row r="18" spans="1:27" s="7" customFormat="1" ht="27" customHeight="1" thickTop="1">
      <c r="A18" s="610">
        <v>8</v>
      </c>
      <c r="B18" s="611">
        <v>3</v>
      </c>
      <c r="C18" s="612" t="str">
        <f>IF(B18="","",VLOOKUP(B18,$B$38:$D$100,2))</f>
        <v>作田　誠也</v>
      </c>
      <c r="D18" s="612" t="str">
        <f>IF(B18="","",VLOOKUP(B18,$B$38:$D$100,3))</f>
        <v>木更津総合</v>
      </c>
      <c r="E18" s="298"/>
      <c r="F18" s="1">
        <v>0</v>
      </c>
      <c r="G18" s="304"/>
      <c r="H18" s="451">
        <v>3</v>
      </c>
      <c r="I18" s="1"/>
      <c r="J18" s="1"/>
      <c r="K18" s="1"/>
      <c r="L18" s="304">
        <v>1</v>
      </c>
      <c r="M18" s="299"/>
      <c r="N18" s="300"/>
      <c r="O18" s="611">
        <v>2</v>
      </c>
      <c r="P18" s="612" t="str">
        <f>IF(O18="","",VLOOKUP(O18,$B$38:$D$100,2))</f>
        <v>杉村　光太郎</v>
      </c>
      <c r="Q18" s="612" t="str">
        <f>IF(O18="","",VLOOKUP(O18,$B$38:$D$100,3))</f>
        <v>木更津総合</v>
      </c>
      <c r="R18" s="613">
        <v>17</v>
      </c>
      <c r="U18" s="9"/>
      <c r="V18" s="9"/>
      <c r="Y18" s="5"/>
      <c r="Z18" s="5"/>
      <c r="AA18" s="5"/>
    </row>
    <row r="19" spans="1:27" s="7" customFormat="1" ht="27" customHeight="1" thickBot="1">
      <c r="A19" s="610"/>
      <c r="B19" s="611"/>
      <c r="C19" s="612"/>
      <c r="D19" s="612"/>
      <c r="E19" s="301"/>
      <c r="F19" s="302" t="s">
        <v>504</v>
      </c>
      <c r="G19" s="494"/>
      <c r="H19" s="1"/>
      <c r="I19" s="1"/>
      <c r="J19" s="1"/>
      <c r="K19" s="1"/>
      <c r="L19" s="1"/>
      <c r="M19" s="429" t="s">
        <v>769</v>
      </c>
      <c r="N19" s="1"/>
      <c r="O19" s="611"/>
      <c r="P19" s="612"/>
      <c r="Q19" s="612"/>
      <c r="R19" s="614"/>
      <c r="U19" s="9"/>
      <c r="V19" s="9"/>
      <c r="Y19" s="5"/>
      <c r="Z19" s="5"/>
      <c r="AA19" s="5"/>
    </row>
    <row r="20" spans="1:27" s="7" customFormat="1" ht="27" customHeight="1" thickTop="1" thickBot="1">
      <c r="A20" s="610">
        <v>9</v>
      </c>
      <c r="B20" s="611">
        <v>14</v>
      </c>
      <c r="C20" s="612" t="str">
        <f>IF(B20="","",VLOOKUP(B20,$B$38:$D$100,2))</f>
        <v>市村　珀</v>
      </c>
      <c r="D20" s="612" t="str">
        <f>IF(B20="","",VLOOKUP(B20,$B$38:$D$100,3))</f>
        <v>日体大柏</v>
      </c>
      <c r="E20" s="488"/>
      <c r="F20" s="495"/>
      <c r="G20" s="487" t="s">
        <v>771</v>
      </c>
      <c r="H20" s="1"/>
      <c r="I20" s="1"/>
      <c r="J20" s="1"/>
      <c r="K20" s="1"/>
      <c r="L20" s="1"/>
      <c r="M20" s="1"/>
      <c r="N20" s="1"/>
      <c r="O20" s="615"/>
      <c r="P20" s="615" t="str">
        <f>IF(O20="","",VLOOKUP(O20,$B$38:$D$100,2))</f>
        <v/>
      </c>
      <c r="Q20" s="617" t="str">
        <f>IF(O20="","",VLOOKUP(O20,$B$38:$D$100,3))</f>
        <v/>
      </c>
      <c r="R20" s="615"/>
      <c r="U20" s="9"/>
      <c r="V20" s="9"/>
      <c r="Y20" s="5"/>
      <c r="Z20" s="5"/>
      <c r="AA20" s="5"/>
    </row>
    <row r="21" spans="1:27" s="7" customFormat="1" ht="27" customHeight="1" thickTop="1">
      <c r="A21" s="610"/>
      <c r="B21" s="611"/>
      <c r="C21" s="612"/>
      <c r="D21" s="612"/>
      <c r="E21" s="312"/>
      <c r="F21" s="449">
        <v>1</v>
      </c>
      <c r="G21" s="1"/>
      <c r="H21" s="1"/>
      <c r="I21" s="1"/>
      <c r="J21" s="1"/>
      <c r="K21" s="1"/>
      <c r="L21" s="1"/>
      <c r="M21" s="1"/>
      <c r="N21" s="1"/>
      <c r="O21" s="616"/>
      <c r="P21" s="616"/>
      <c r="Q21" s="618"/>
      <c r="R21" s="616"/>
      <c r="U21" s="9"/>
      <c r="V21" s="9"/>
      <c r="Y21" s="5"/>
      <c r="Z21" s="5"/>
      <c r="AA21" s="5"/>
    </row>
    <row r="22" spans="1:27" s="7" customFormat="1" ht="27" customHeight="1">
      <c r="A22" s="620"/>
      <c r="B22" s="615"/>
      <c r="C22" s="615" t="str">
        <f>IF(B22="","",VLOOKUP(B22,$B$38:$D$100,2))</f>
        <v/>
      </c>
      <c r="D22" s="617" t="str">
        <f>IF(B22="","",VLOOKUP(B22,$B$38:$D$100,3))</f>
        <v/>
      </c>
      <c r="E22" s="2"/>
      <c r="F22"/>
      <c r="G22"/>
      <c r="H22"/>
      <c r="I22"/>
      <c r="J22"/>
      <c r="K22"/>
      <c r="L22"/>
      <c r="M22"/>
      <c r="N22"/>
      <c r="O22" s="616"/>
      <c r="P22" s="616" t="str">
        <f>IF(O22="","",VLOOKUP(O22,$B$38:$D$100,2))</f>
        <v/>
      </c>
      <c r="Q22" s="618" t="str">
        <f>IF(O22="","",VLOOKUP(O22,$B$38:$D$100,3))</f>
        <v/>
      </c>
      <c r="R22" s="616"/>
      <c r="U22" s="9"/>
      <c r="V22" s="9"/>
      <c r="Y22" s="5"/>
      <c r="Z22" s="5"/>
      <c r="AA22" s="5"/>
    </row>
    <row r="23" spans="1:27" s="7" customFormat="1" ht="27" customHeight="1">
      <c r="A23" s="619"/>
      <c r="B23" s="616"/>
      <c r="C23" s="616"/>
      <c r="D23" s="618"/>
      <c r="E23" s="2"/>
      <c r="F23"/>
      <c r="G23"/>
      <c r="H23"/>
      <c r="I23"/>
      <c r="J23"/>
      <c r="K23"/>
      <c r="L23"/>
      <c r="M23"/>
      <c r="N23"/>
      <c r="O23" s="616"/>
      <c r="P23" s="616"/>
      <c r="Q23" s="618"/>
      <c r="R23" s="616"/>
      <c r="U23" s="9"/>
      <c r="V23" s="9"/>
      <c r="Y23" s="5"/>
      <c r="Z23" s="5"/>
      <c r="AA23" s="5"/>
    </row>
    <row r="24" spans="1:27" s="7" customFormat="1" ht="27" customHeight="1">
      <c r="A24" s="619"/>
      <c r="B24" s="616"/>
      <c r="C24" s="616" t="str">
        <f>IF(B24="","",VLOOKUP(B24,$B$38:$D$100,2))</f>
        <v/>
      </c>
      <c r="D24" s="618" t="str">
        <f>IF(B24="","",VLOOKUP(B24,$B$38:$D$100,3))</f>
        <v/>
      </c>
      <c r="E24" s="2"/>
      <c r="F24"/>
      <c r="G24"/>
      <c r="H24"/>
      <c r="I24"/>
      <c r="J24"/>
      <c r="K24"/>
      <c r="L24"/>
      <c r="M24"/>
      <c r="N24"/>
      <c r="O24" s="616"/>
      <c r="P24" s="616" t="str">
        <f>IF(O24="","",VLOOKUP(O24,$B$38:$D$100,2))</f>
        <v/>
      </c>
      <c r="Q24" s="618" t="str">
        <f>IF(O24="","",VLOOKUP(O24,$B$38:$D$100,3))</f>
        <v/>
      </c>
      <c r="R24" s="616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/>
      <c r="G25"/>
      <c r="H25"/>
      <c r="I25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16" t="str">
        <f>IF(B26="","",VLOOKUP(B26,$B$38:$D$100,2))</f>
        <v/>
      </c>
      <c r="D26" s="618" t="str">
        <f>IF(B26="","",VLOOKUP(B26,$B$38:$D$100,3))</f>
        <v/>
      </c>
      <c r="E26" s="2"/>
      <c r="F26"/>
      <c r="G26"/>
      <c r="H26"/>
      <c r="I26"/>
      <c r="J26"/>
      <c r="K26"/>
      <c r="L26"/>
      <c r="M26"/>
      <c r="N26"/>
      <c r="O26" s="616"/>
      <c r="P26" s="616" t="str">
        <f>IF(O26="","",VLOOKUP(O26,$B$38:$D$100,2))</f>
        <v/>
      </c>
      <c r="Q26" s="618" t="str">
        <f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/>
      <c r="G27"/>
      <c r="H27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>IF(B28="","",VLOOKUP(B28,$B$38:$D$100,2))</f>
        <v/>
      </c>
      <c r="D28" s="618" t="str">
        <f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>IF(O28="","",VLOOKUP(O28,$B$38:$D$100,2))</f>
        <v/>
      </c>
      <c r="Q28" s="618" t="str">
        <f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>IF(B30="","",VLOOKUP(B30,$B$38:$D$100,2))</f>
        <v/>
      </c>
      <c r="D30" s="618" t="str">
        <f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>IF(O30="","",VLOOKUP(O30,$B$38:$D$100,2))</f>
        <v/>
      </c>
      <c r="Q30" s="618" t="str">
        <f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>IF(B32="","",VLOOKUP(B32,$B$38:$D$100,2))</f>
        <v/>
      </c>
      <c r="D32" s="618" t="str">
        <f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>IF(O32="","",VLOOKUP(O32,$B$38:$D$100,2))</f>
        <v/>
      </c>
      <c r="Q32" s="618" t="str">
        <f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>IF(B34="","",VLOOKUP(B34,$B$38:$D$100,2))</f>
        <v/>
      </c>
      <c r="D34" s="618" t="str">
        <f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>IF(O34="","",VLOOKUP(O34,$B$38:$D$100,2))</f>
        <v/>
      </c>
      <c r="Q34" s="618" t="str">
        <f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132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111</v>
      </c>
      <c r="D39" s="78" t="s">
        <v>16</v>
      </c>
    </row>
    <row r="40" spans="1:21">
      <c r="B40" s="76">
        <v>2</v>
      </c>
      <c r="C40" s="77" t="s">
        <v>376</v>
      </c>
      <c r="D40" s="78" t="s">
        <v>17</v>
      </c>
      <c r="E40" s="20" t="s">
        <v>374</v>
      </c>
    </row>
    <row r="41" spans="1:21">
      <c r="B41" s="76">
        <v>3</v>
      </c>
      <c r="C41" s="77" t="s">
        <v>322</v>
      </c>
      <c r="D41" s="78" t="s">
        <v>17</v>
      </c>
    </row>
    <row r="42" spans="1:21">
      <c r="B42" s="76">
        <v>4</v>
      </c>
      <c r="C42" s="77" t="s">
        <v>343</v>
      </c>
      <c r="D42" s="78" t="s">
        <v>20</v>
      </c>
    </row>
    <row r="43" spans="1:21">
      <c r="B43" s="76">
        <v>5</v>
      </c>
      <c r="C43" s="77" t="s">
        <v>112</v>
      </c>
      <c r="D43" s="78" t="s">
        <v>249</v>
      </c>
    </row>
    <row r="44" spans="1:21">
      <c r="B44" s="76">
        <v>6</v>
      </c>
      <c r="C44" s="77" t="s">
        <v>346</v>
      </c>
      <c r="D44" s="78" t="s">
        <v>26</v>
      </c>
    </row>
    <row r="45" spans="1:21">
      <c r="B45" s="76">
        <v>7</v>
      </c>
      <c r="C45" s="77" t="s">
        <v>113</v>
      </c>
      <c r="D45" s="78" t="s">
        <v>83</v>
      </c>
    </row>
    <row r="46" spans="1:21">
      <c r="B46" s="76">
        <v>8</v>
      </c>
      <c r="C46" s="77" t="s">
        <v>261</v>
      </c>
      <c r="D46" s="78" t="s">
        <v>150</v>
      </c>
      <c r="E46" s="20" t="s">
        <v>375</v>
      </c>
    </row>
    <row r="47" spans="1:21">
      <c r="B47" s="76">
        <v>9</v>
      </c>
      <c r="C47" s="77" t="s">
        <v>266</v>
      </c>
      <c r="D47" s="78" t="s">
        <v>27</v>
      </c>
    </row>
    <row r="48" spans="1:21">
      <c r="B48" s="76">
        <v>10</v>
      </c>
      <c r="C48" s="77" t="s">
        <v>269</v>
      </c>
      <c r="D48" s="78" t="s">
        <v>196</v>
      </c>
    </row>
    <row r="49" spans="2:4">
      <c r="B49" s="76">
        <v>11</v>
      </c>
      <c r="C49" s="77" t="s">
        <v>273</v>
      </c>
      <c r="D49" s="78" t="s">
        <v>196</v>
      </c>
    </row>
    <row r="50" spans="2:4">
      <c r="B50" s="76">
        <v>12</v>
      </c>
      <c r="C50" s="77" t="s">
        <v>283</v>
      </c>
      <c r="D50" s="78" t="s">
        <v>24</v>
      </c>
    </row>
    <row r="51" spans="2:4">
      <c r="B51" s="76">
        <v>13</v>
      </c>
      <c r="C51" s="77" t="s">
        <v>286</v>
      </c>
      <c r="D51" s="78" t="s">
        <v>29</v>
      </c>
    </row>
    <row r="52" spans="2:4">
      <c r="B52" s="76">
        <v>14</v>
      </c>
      <c r="C52" s="77" t="s">
        <v>287</v>
      </c>
      <c r="D52" s="78" t="s">
        <v>29</v>
      </c>
    </row>
    <row r="53" spans="2:4">
      <c r="B53" s="76">
        <v>15</v>
      </c>
      <c r="C53" s="77" t="s">
        <v>295</v>
      </c>
      <c r="D53" s="78" t="s">
        <v>250</v>
      </c>
    </row>
    <row r="54" spans="2:4">
      <c r="B54" s="76">
        <v>16</v>
      </c>
      <c r="C54" s="77" t="s">
        <v>302</v>
      </c>
      <c r="D54" s="78" t="s">
        <v>23</v>
      </c>
    </row>
    <row r="55" spans="2:4">
      <c r="B55" s="76">
        <v>17</v>
      </c>
      <c r="C55" s="77" t="s">
        <v>303</v>
      </c>
      <c r="D55" s="78" t="s">
        <v>23</v>
      </c>
    </row>
    <row r="56" spans="2:4">
      <c r="B56" s="76">
        <v>18</v>
      </c>
      <c r="C56" s="77"/>
      <c r="D56" s="78"/>
    </row>
    <row r="57" spans="2:4">
      <c r="B57" s="76">
        <v>19</v>
      </c>
      <c r="C57" s="77"/>
      <c r="D57" s="78"/>
    </row>
    <row r="58" spans="2:4">
      <c r="B58" s="76">
        <v>20</v>
      </c>
      <c r="C58" s="77"/>
      <c r="D58" s="78"/>
    </row>
    <row r="59" spans="2:4">
      <c r="B59" s="76">
        <v>21</v>
      </c>
      <c r="C59" s="77"/>
      <c r="D59" s="78"/>
    </row>
    <row r="60" spans="2:4">
      <c r="B60" s="76">
        <v>22</v>
      </c>
      <c r="C60" s="77"/>
      <c r="D60" s="78"/>
    </row>
    <row r="61" spans="2:4">
      <c r="B61" s="76">
        <v>23</v>
      </c>
      <c r="C61" s="77"/>
      <c r="D61" s="78"/>
    </row>
    <row r="62" spans="2:4">
      <c r="B62" s="76">
        <v>24</v>
      </c>
      <c r="C62" s="77"/>
      <c r="D62" s="78"/>
    </row>
    <row r="63" spans="2:4">
      <c r="B63" s="76">
        <v>25</v>
      </c>
      <c r="C63" s="77"/>
      <c r="D63" s="78"/>
    </row>
    <row r="64" spans="2:4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G39" sqref="G39"/>
    </sheetView>
  </sheetViews>
  <sheetFormatPr defaultColWidth="9" defaultRowHeight="17.25"/>
  <cols>
    <col min="1" max="1" width="3.75" style="6" customWidth="1"/>
    <col min="2" max="2" width="3.75" style="6" hidden="1" customWidth="1"/>
    <col min="3" max="3" width="17.5" style="237" customWidth="1"/>
    <col min="4" max="4" width="11.25" style="12" customWidth="1"/>
    <col min="5" max="5" width="4.875" style="20" customWidth="1"/>
    <col min="6" max="8" width="4.875" style="25" customWidth="1"/>
    <col min="9" max="9" width="4.875" style="24" customWidth="1"/>
    <col min="10" max="10" width="4.875" style="20" customWidth="1"/>
    <col min="11" max="12" width="4.875" style="27" customWidth="1"/>
    <col min="13" max="14" width="4.875" style="25" customWidth="1"/>
    <col min="15" max="15" width="3.75" style="5" hidden="1" customWidth="1"/>
    <col min="16" max="16" width="17.5" style="237" customWidth="1"/>
    <col min="17" max="17" width="11.25" style="12" customWidth="1"/>
    <col min="18" max="18" width="3.75" style="5" customWidth="1"/>
    <col min="19" max="19" width="4.5" style="5" customWidth="1"/>
    <col min="20" max="20" width="9" style="5" customWidth="1"/>
    <col min="21" max="21" width="9" style="237" customWidth="1"/>
    <col min="22" max="22" width="9" style="237"/>
    <col min="23" max="25" width="9" style="5" customWidth="1"/>
    <col min="26" max="16384" width="9" style="5"/>
  </cols>
  <sheetData>
    <row r="1" spans="1:27" ht="30" customHeight="1">
      <c r="A1" s="10"/>
      <c r="B1" s="10"/>
      <c r="C1" s="241"/>
      <c r="D1" s="18"/>
      <c r="E1" s="609" t="s">
        <v>103</v>
      </c>
      <c r="F1" s="609"/>
      <c r="G1" s="609"/>
      <c r="H1" s="609"/>
      <c r="I1" s="609"/>
      <c r="J1" s="609"/>
      <c r="K1" s="609"/>
      <c r="L1" s="609"/>
      <c r="M1" s="609"/>
      <c r="N1" s="609"/>
      <c r="O1" s="4"/>
      <c r="P1" s="241"/>
      <c r="Q1" s="18"/>
      <c r="R1" s="4"/>
      <c r="W1" s="237"/>
      <c r="Y1" s="7"/>
      <c r="Z1" s="7"/>
      <c r="AA1" s="7"/>
    </row>
    <row r="2" spans="1:27" ht="22.5" customHeight="1">
      <c r="A2" s="10"/>
      <c r="B2" s="10"/>
      <c r="C2" s="241"/>
      <c r="D2" s="18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4"/>
      <c r="P2" s="241"/>
      <c r="Q2" s="18"/>
      <c r="R2" s="4"/>
      <c r="W2" s="237"/>
      <c r="Y2" s="7"/>
      <c r="Z2" s="7"/>
      <c r="AA2" s="7"/>
    </row>
    <row r="3" spans="1:27" s="7" customFormat="1" ht="22.5" customHeight="1">
      <c r="A3" s="10"/>
      <c r="B3" s="10" t="s">
        <v>9</v>
      </c>
      <c r="C3" s="241" t="s">
        <v>0</v>
      </c>
      <c r="D3" s="19" t="s">
        <v>1</v>
      </c>
      <c r="E3" s="20"/>
      <c r="F3" s="42"/>
      <c r="G3" s="25"/>
      <c r="H3" s="25"/>
      <c r="I3" s="24"/>
      <c r="J3" s="20"/>
      <c r="K3" s="27"/>
      <c r="L3" s="27"/>
      <c r="M3" s="25"/>
      <c r="N3" s="25"/>
      <c r="O3" s="4" t="s">
        <v>9</v>
      </c>
      <c r="P3" s="241" t="s">
        <v>0</v>
      </c>
      <c r="Q3" s="19" t="s">
        <v>1</v>
      </c>
      <c r="R3" s="4"/>
      <c r="U3" s="9"/>
      <c r="V3" s="9"/>
    </row>
    <row r="4" spans="1:27" s="7" customFormat="1" ht="27" customHeight="1" thickBot="1">
      <c r="A4" s="610">
        <v>1</v>
      </c>
      <c r="B4" s="611">
        <v>18</v>
      </c>
      <c r="C4" s="612" t="str">
        <f>IF(B4="","",VLOOKUP(B4,$B$38:$D$100,2))</f>
        <v>佐野　義明</v>
      </c>
      <c r="D4" s="612" t="str">
        <f>IF(B4="","",VLOOKUP(B4,$B$38:$D$100,3))</f>
        <v>日体大柏</v>
      </c>
      <c r="E4" s="488"/>
      <c r="F4" s="489">
        <v>6</v>
      </c>
      <c r="G4" s="1"/>
      <c r="H4" s="1"/>
      <c r="I4" s="1"/>
      <c r="J4" s="1"/>
      <c r="K4" s="1"/>
      <c r="L4" s="1"/>
      <c r="M4" s="315">
        <v>1</v>
      </c>
      <c r="N4" s="300"/>
      <c r="O4" s="613">
        <v>14</v>
      </c>
      <c r="P4" s="612" t="str">
        <f>IF(O4="","",VLOOKUP(O4,$B$38:$D$100,2))</f>
        <v>十河　宏太朗</v>
      </c>
      <c r="Q4" s="612" t="str">
        <f>IF(O4="","",VLOOKUP(O4,$B$38:$D$100,3))</f>
        <v>千葉南</v>
      </c>
      <c r="R4" s="613">
        <v>11</v>
      </c>
      <c r="U4" s="8"/>
      <c r="V4" s="8"/>
    </row>
    <row r="5" spans="1:27" s="7" customFormat="1" ht="27" customHeight="1" thickTop="1" thickBot="1">
      <c r="A5" s="610"/>
      <c r="B5" s="611"/>
      <c r="C5" s="612"/>
      <c r="D5" s="612"/>
      <c r="E5" s="312"/>
      <c r="F5" s="490" t="s">
        <v>519</v>
      </c>
      <c r="G5" s="491">
        <v>5</v>
      </c>
      <c r="H5" s="1"/>
      <c r="I5" s="1"/>
      <c r="J5" s="1"/>
      <c r="K5" s="1"/>
      <c r="L5" s="502">
        <v>0</v>
      </c>
      <c r="M5" s="305" t="s">
        <v>523</v>
      </c>
      <c r="N5" s="306"/>
      <c r="O5" s="614"/>
      <c r="P5" s="612"/>
      <c r="Q5" s="612"/>
      <c r="R5" s="614"/>
      <c r="U5" s="8"/>
      <c r="V5" s="8"/>
      <c r="Y5" s="5"/>
      <c r="Z5" s="5"/>
      <c r="AA5" s="5"/>
    </row>
    <row r="6" spans="1:27" s="7" customFormat="1" ht="27" customHeight="1" thickTop="1" thickBot="1">
      <c r="A6" s="610">
        <v>2</v>
      </c>
      <c r="B6" s="611">
        <v>6</v>
      </c>
      <c r="C6" s="612" t="str">
        <f>IF(B6="","",VLOOKUP(B6,$B$38:$D$100,2))</f>
        <v>土井　裕太</v>
      </c>
      <c r="D6" s="612" t="str">
        <f>IF(B6="","",VLOOKUP(B6,$B$38:$D$100,3))</f>
        <v>成田北</v>
      </c>
      <c r="E6" s="298">
        <v>0</v>
      </c>
      <c r="F6" s="304"/>
      <c r="G6" s="497"/>
      <c r="H6" s="1"/>
      <c r="I6" s="1"/>
      <c r="J6" s="1"/>
      <c r="K6" s="304"/>
      <c r="L6" s="497"/>
      <c r="M6" s="205"/>
      <c r="N6" s="504"/>
      <c r="O6" s="613">
        <v>9</v>
      </c>
      <c r="P6" s="612" t="str">
        <f>IF(O6="","",VLOOKUP(O6,$B$38:$D$100,2))</f>
        <v>磯見健太</v>
      </c>
      <c r="Q6" s="612" t="str">
        <f>IF(O6="","",VLOOKUP(O6,$B$38:$D$100,3))</f>
        <v>千葉経済</v>
      </c>
      <c r="R6" s="613">
        <v>12</v>
      </c>
      <c r="U6" s="8"/>
      <c r="V6" s="8"/>
      <c r="Y6" s="5"/>
      <c r="Z6" s="5"/>
      <c r="AA6" s="5"/>
    </row>
    <row r="7" spans="1:27" s="7" customFormat="1" ht="27" customHeight="1" thickTop="1" thickBot="1">
      <c r="A7" s="610"/>
      <c r="B7" s="611"/>
      <c r="C7" s="612"/>
      <c r="D7" s="612"/>
      <c r="E7" s="307" t="s">
        <v>515</v>
      </c>
      <c r="F7" s="494"/>
      <c r="G7" s="492"/>
      <c r="H7" s="1"/>
      <c r="I7" s="1"/>
      <c r="J7" s="1"/>
      <c r="K7" s="304"/>
      <c r="L7" s="499"/>
      <c r="M7" s="498"/>
      <c r="N7" s="306" t="s">
        <v>517</v>
      </c>
      <c r="O7" s="614"/>
      <c r="P7" s="612"/>
      <c r="Q7" s="612"/>
      <c r="R7" s="614"/>
      <c r="U7" s="8"/>
      <c r="V7" s="8"/>
      <c r="Y7" s="5"/>
      <c r="Z7" s="5"/>
      <c r="AA7" s="5"/>
    </row>
    <row r="8" spans="1:27" s="7" customFormat="1" ht="27" customHeight="1" thickTop="1" thickBot="1">
      <c r="A8" s="610">
        <v>3</v>
      </c>
      <c r="B8" s="611">
        <v>13</v>
      </c>
      <c r="C8" s="612" t="str">
        <f>IF(B8="","",VLOOKUP(B8,$B$38:$D$100,2))</f>
        <v>深山悠太</v>
      </c>
      <c r="D8" s="612" t="str">
        <f>IF(B8="","",VLOOKUP(B8,$B$38:$D$100,3))</f>
        <v>敬愛学園</v>
      </c>
      <c r="E8" s="493"/>
      <c r="F8" s="449">
        <v>0</v>
      </c>
      <c r="G8" s="492" t="s">
        <v>528</v>
      </c>
      <c r="H8" s="491">
        <v>0</v>
      </c>
      <c r="I8" s="1"/>
      <c r="J8" s="1"/>
      <c r="K8" s="513">
        <v>1</v>
      </c>
      <c r="L8" s="1" t="s">
        <v>529</v>
      </c>
      <c r="M8" s="512">
        <v>2</v>
      </c>
      <c r="N8" s="300"/>
      <c r="O8" s="613">
        <v>19</v>
      </c>
      <c r="P8" s="612" t="str">
        <f>IF(O8="","",VLOOKUP(O8,$B$38:$D$100,2))</f>
        <v>高橋　玖宇</v>
      </c>
      <c r="Q8" s="612" t="str">
        <f>IF(O8="","",VLOOKUP(O8,$B$38:$D$100,3))</f>
        <v>日体大柏</v>
      </c>
      <c r="R8" s="613">
        <v>13</v>
      </c>
      <c r="U8" s="9"/>
      <c r="V8" s="9"/>
      <c r="Y8" s="5"/>
      <c r="Z8" s="5"/>
      <c r="AA8" s="5"/>
    </row>
    <row r="9" spans="1:27" s="7" customFormat="1" ht="27" customHeight="1" thickTop="1">
      <c r="A9" s="610"/>
      <c r="B9" s="611"/>
      <c r="C9" s="612"/>
      <c r="D9" s="612"/>
      <c r="E9" s="447">
        <v>3</v>
      </c>
      <c r="F9" s="1"/>
      <c r="G9" s="304"/>
      <c r="H9" s="310"/>
      <c r="I9" s="1"/>
      <c r="J9" s="492"/>
      <c r="K9" s="503"/>
      <c r="L9" s="1"/>
      <c r="M9" s="1"/>
      <c r="N9" s="430" t="s">
        <v>768</v>
      </c>
      <c r="O9" s="614"/>
      <c r="P9" s="612"/>
      <c r="Q9" s="612"/>
      <c r="R9" s="614"/>
      <c r="U9" s="9"/>
      <c r="V9" s="9"/>
      <c r="Y9" s="5"/>
      <c r="Z9" s="5"/>
      <c r="AA9" s="5"/>
    </row>
    <row r="10" spans="1:27" s="7" customFormat="1" ht="27" customHeight="1" thickBot="1">
      <c r="A10" s="610">
        <v>4</v>
      </c>
      <c r="B10" s="611">
        <v>10</v>
      </c>
      <c r="C10" s="612" t="str">
        <f>IF(B10="","",VLOOKUP(B10,$B$38:$D$100,2))</f>
        <v>乃万博太郎</v>
      </c>
      <c r="D10" s="612" t="str">
        <f>IF(B10="","",VLOOKUP(B10,$B$38:$D$100,3))</f>
        <v>渋谷幕張</v>
      </c>
      <c r="E10" s="488"/>
      <c r="F10" s="489">
        <v>3</v>
      </c>
      <c r="G10" s="304"/>
      <c r="H10" s="304"/>
      <c r="I10" s="1"/>
      <c r="J10" s="492"/>
      <c r="K10" s="514"/>
      <c r="L10" s="1"/>
      <c r="M10" s="315">
        <v>0</v>
      </c>
      <c r="N10" s="300"/>
      <c r="O10" s="613">
        <v>20</v>
      </c>
      <c r="P10" s="612" t="str">
        <f>IF(O10="","",VLOOKUP(O10,$B$38:$D$100,2))</f>
        <v>木村　知生</v>
      </c>
      <c r="Q10" s="612" t="str">
        <f>IF(O10="","",VLOOKUP(O10,$B$38:$D$100,3))</f>
        <v>船橋東</v>
      </c>
      <c r="R10" s="613">
        <v>14</v>
      </c>
      <c r="U10" s="9"/>
      <c r="V10" s="9"/>
      <c r="Y10" s="5"/>
      <c r="Z10" s="5"/>
      <c r="AA10" s="5"/>
    </row>
    <row r="11" spans="1:27" s="7" customFormat="1" ht="27" customHeight="1" thickTop="1" thickBot="1">
      <c r="A11" s="610"/>
      <c r="B11" s="611"/>
      <c r="C11" s="612"/>
      <c r="D11" s="612"/>
      <c r="E11" s="312"/>
      <c r="F11" s="490" t="s">
        <v>520</v>
      </c>
      <c r="G11" s="508"/>
      <c r="H11" s="304"/>
      <c r="I11" s="499"/>
      <c r="J11" s="492"/>
      <c r="K11" s="514"/>
      <c r="L11" s="508"/>
      <c r="M11" s="305" t="s">
        <v>524</v>
      </c>
      <c r="N11" s="306"/>
      <c r="O11" s="614"/>
      <c r="P11" s="612"/>
      <c r="Q11" s="612"/>
      <c r="R11" s="614"/>
      <c r="T11" s="9"/>
      <c r="U11" s="9"/>
      <c r="V11" s="8"/>
      <c r="W11" s="8"/>
      <c r="X11" s="8"/>
      <c r="Y11" s="5"/>
      <c r="Z11" s="5"/>
      <c r="AA11" s="5"/>
    </row>
    <row r="12" spans="1:27" s="7" customFormat="1" ht="27" customHeight="1" thickTop="1" thickBot="1">
      <c r="A12" s="610">
        <v>5</v>
      </c>
      <c r="B12" s="611">
        <v>15</v>
      </c>
      <c r="C12" s="612" t="str">
        <f>IF(B12="","",VLOOKUP(B12,$B$38:$D$100,2))</f>
        <v>細貝　歓太</v>
      </c>
      <c r="D12" s="612" t="str">
        <f>IF(B12="","",VLOOKUP(B12,$B$38:$D$100,3))</f>
        <v>千葉南</v>
      </c>
      <c r="E12" s="298"/>
      <c r="F12" s="308"/>
      <c r="G12" s="313">
        <v>0</v>
      </c>
      <c r="H12" s="304" t="s">
        <v>531</v>
      </c>
      <c r="I12" s="511" t="s">
        <v>778</v>
      </c>
      <c r="J12" s="501">
        <v>2</v>
      </c>
      <c r="K12" s="1" t="s">
        <v>532</v>
      </c>
      <c r="L12" s="505">
        <v>2</v>
      </c>
      <c r="M12" s="491"/>
      <c r="N12" s="504"/>
      <c r="O12" s="613">
        <v>2</v>
      </c>
      <c r="P12" s="612" t="str">
        <f>IF(O12="","",VLOOKUP(O12,$B$38:$D$100,2))</f>
        <v>市瀬　皇稀</v>
      </c>
      <c r="Q12" s="612" t="str">
        <f>IF(O12="","",VLOOKUP(O12,$B$38:$D$100,3))</f>
        <v>拓大紅陵</v>
      </c>
      <c r="R12" s="613">
        <v>15</v>
      </c>
      <c r="Y12" s="5"/>
      <c r="Z12" s="5"/>
      <c r="AA12" s="5"/>
    </row>
    <row r="13" spans="1:27" s="7" customFormat="1" ht="27" customHeight="1" thickTop="1">
      <c r="A13" s="610"/>
      <c r="B13" s="611"/>
      <c r="C13" s="612"/>
      <c r="D13" s="612"/>
      <c r="E13" s="301"/>
      <c r="F13" s="429">
        <v>0</v>
      </c>
      <c r="G13" s="1"/>
      <c r="H13" s="492"/>
      <c r="I13" s="205" t="s">
        <v>559</v>
      </c>
      <c r="J13" s="302"/>
      <c r="K13" s="1"/>
      <c r="L13" s="1"/>
      <c r="M13" s="437">
        <v>6</v>
      </c>
      <c r="N13" s="306"/>
      <c r="O13" s="614"/>
      <c r="P13" s="612"/>
      <c r="Q13" s="612"/>
      <c r="R13" s="614"/>
      <c r="Y13" s="5"/>
      <c r="Z13" s="5"/>
      <c r="AA13" s="5"/>
    </row>
    <row r="14" spans="1:27" s="7" customFormat="1" ht="27" customHeight="1" thickBot="1">
      <c r="A14" s="610">
        <v>6</v>
      </c>
      <c r="B14" s="611">
        <v>17</v>
      </c>
      <c r="C14" s="612" t="str">
        <f>IF(B14="","",VLOOKUP(B14,$B$38:$D$100,2))</f>
        <v>甲賀　響</v>
      </c>
      <c r="D14" s="612" t="str">
        <f>IF(B14="","",VLOOKUP(B14,$B$38:$D$100,3))</f>
        <v>麗澤</v>
      </c>
      <c r="E14" s="298"/>
      <c r="F14" s="299">
        <v>0</v>
      </c>
      <c r="G14" s="1"/>
      <c r="H14" s="492"/>
      <c r="I14" s="1"/>
      <c r="J14" s="304"/>
      <c r="K14" s="1"/>
      <c r="L14" s="1"/>
      <c r="M14" s="489"/>
      <c r="N14" s="504"/>
      <c r="O14" s="611">
        <v>5</v>
      </c>
      <c r="P14" s="612" t="str">
        <f>IF(O14="","",VLOOKUP(O14,$B$38:$D$100,2))</f>
        <v>飯髙　翔平</v>
      </c>
      <c r="Q14" s="612" t="str">
        <f>IF(O14="","",VLOOKUP(O14,$B$38:$D$100,3))</f>
        <v>成東</v>
      </c>
      <c r="R14" s="613">
        <v>16</v>
      </c>
      <c r="Y14" s="5"/>
      <c r="Z14" s="5"/>
      <c r="AA14" s="5"/>
    </row>
    <row r="15" spans="1:27" s="7" customFormat="1" ht="27" customHeight="1" thickTop="1" thickBot="1">
      <c r="A15" s="610"/>
      <c r="B15" s="611"/>
      <c r="C15" s="612"/>
      <c r="D15" s="612"/>
      <c r="E15" s="301"/>
      <c r="F15" s="302" t="s">
        <v>521</v>
      </c>
      <c r="G15" s="509">
        <v>0</v>
      </c>
      <c r="H15" s="492"/>
      <c r="I15" s="1"/>
      <c r="J15" s="304"/>
      <c r="K15" s="1"/>
      <c r="L15" s="495">
        <v>0</v>
      </c>
      <c r="M15" s="205" t="s">
        <v>525</v>
      </c>
      <c r="N15" s="306"/>
      <c r="O15" s="611"/>
      <c r="P15" s="612"/>
      <c r="Q15" s="612"/>
      <c r="R15" s="614"/>
      <c r="Y15" s="5"/>
      <c r="Z15" s="5"/>
      <c r="AA15" s="5"/>
    </row>
    <row r="16" spans="1:27" s="7" customFormat="1" ht="27" customHeight="1" thickTop="1" thickBot="1">
      <c r="A16" s="610">
        <v>7</v>
      </c>
      <c r="B16" s="611">
        <v>3</v>
      </c>
      <c r="C16" s="612" t="str">
        <f>IF(B16="","",VLOOKUP(B16,$B$38:$D$100,2))</f>
        <v>戸澤　優希</v>
      </c>
      <c r="D16" s="612" t="str">
        <f>IF(B16="","",VLOOKUP(B16,$B$38:$D$100,3))</f>
        <v>木更津総合</v>
      </c>
      <c r="E16" s="488"/>
      <c r="F16" s="495"/>
      <c r="G16" s="304"/>
      <c r="H16" s="492"/>
      <c r="I16" s="1"/>
      <c r="J16" s="304"/>
      <c r="K16" s="304"/>
      <c r="L16" s="310"/>
      <c r="M16" s="299"/>
      <c r="N16" s="300"/>
      <c r="O16" s="611">
        <v>11</v>
      </c>
      <c r="P16" s="612" t="str">
        <f>IF(O16="","",VLOOKUP(O16,$B$38:$D$100,2))</f>
        <v>御前　　　晴</v>
      </c>
      <c r="Q16" s="612" t="str">
        <f>IF(O16="","",VLOOKUP(O16,$B$38:$D$100,3))</f>
        <v>渋谷幕張</v>
      </c>
      <c r="R16" s="613">
        <v>17</v>
      </c>
      <c r="U16" s="9"/>
      <c r="V16" s="9"/>
      <c r="Y16" s="5"/>
      <c r="Z16" s="5"/>
      <c r="AA16" s="5"/>
    </row>
    <row r="17" spans="1:27" s="7" customFormat="1" ht="27" customHeight="1" thickTop="1">
      <c r="A17" s="610"/>
      <c r="B17" s="611"/>
      <c r="C17" s="612"/>
      <c r="D17" s="612"/>
      <c r="E17" s="312"/>
      <c r="F17" s="449">
        <v>2</v>
      </c>
      <c r="G17" s="304"/>
      <c r="H17" s="492"/>
      <c r="I17" s="1"/>
      <c r="J17" s="304"/>
      <c r="K17" s="304"/>
      <c r="L17" s="1"/>
      <c r="M17" s="429" t="s">
        <v>768</v>
      </c>
      <c r="N17" s="306"/>
      <c r="O17" s="611"/>
      <c r="P17" s="612"/>
      <c r="Q17" s="612"/>
      <c r="R17" s="614"/>
      <c r="U17" s="9"/>
      <c r="V17" s="454"/>
      <c r="Y17" s="5"/>
      <c r="Z17" s="5"/>
      <c r="AA17" s="5"/>
    </row>
    <row r="18" spans="1:27" s="7" customFormat="1" ht="27" customHeight="1" thickBot="1">
      <c r="A18" s="610">
        <v>8</v>
      </c>
      <c r="B18" s="611">
        <v>1</v>
      </c>
      <c r="C18" s="612" t="str">
        <f>IF(B18="","",VLOOKUP(B18,$B$38:$D$100,2))</f>
        <v>千葉　優汰</v>
      </c>
      <c r="D18" s="612" t="str">
        <f>IF(B18="","",VLOOKUP(B18,$B$38:$D$100,3))</f>
        <v>拓大紅陵</v>
      </c>
      <c r="E18" s="488">
        <v>6</v>
      </c>
      <c r="F18" s="1"/>
      <c r="G18" s="304" t="s">
        <v>527</v>
      </c>
      <c r="H18" s="500"/>
      <c r="I18" s="1"/>
      <c r="J18" s="304"/>
      <c r="K18" s="494"/>
      <c r="L18" s="1" t="s">
        <v>530</v>
      </c>
      <c r="M18" s="1"/>
      <c r="N18" s="516">
        <v>3</v>
      </c>
      <c r="O18" s="611">
        <v>8</v>
      </c>
      <c r="P18" s="612" t="str">
        <f>IF(O18="","",VLOOKUP(O18,$B$38:$D$100,2))</f>
        <v>大野　翼</v>
      </c>
      <c r="Q18" s="612" t="str">
        <f>IF(O18="","",VLOOKUP(O18,$B$38:$D$100,3))</f>
        <v>秀明八千代</v>
      </c>
      <c r="R18" s="613">
        <v>18</v>
      </c>
      <c r="U18" s="9"/>
      <c r="V18" s="9"/>
      <c r="Y18" s="5"/>
      <c r="Z18" s="5"/>
      <c r="AA18" s="5"/>
    </row>
    <row r="19" spans="1:27" s="7" customFormat="1" ht="27" customHeight="1" thickTop="1" thickBot="1">
      <c r="A19" s="610"/>
      <c r="B19" s="611"/>
      <c r="C19" s="612"/>
      <c r="D19" s="612"/>
      <c r="E19" s="510" t="s">
        <v>516</v>
      </c>
      <c r="F19" s="491">
        <v>5</v>
      </c>
      <c r="G19" s="492"/>
      <c r="H19" s="449">
        <v>2</v>
      </c>
      <c r="I19" s="1"/>
      <c r="J19" s="1"/>
      <c r="K19" s="505">
        <v>0</v>
      </c>
      <c r="L19" s="1"/>
      <c r="M19" s="515">
        <v>2</v>
      </c>
      <c r="N19" s="306" t="s">
        <v>518</v>
      </c>
      <c r="O19" s="611"/>
      <c r="P19" s="612"/>
      <c r="Q19" s="612"/>
      <c r="R19" s="614"/>
      <c r="U19" s="9"/>
      <c r="V19" s="9"/>
      <c r="Y19" s="5"/>
      <c r="Z19" s="5"/>
      <c r="AA19" s="5"/>
    </row>
    <row r="20" spans="1:27" s="7" customFormat="1" ht="27" customHeight="1" thickTop="1">
      <c r="A20" s="610">
        <v>9</v>
      </c>
      <c r="B20" s="611">
        <v>7</v>
      </c>
      <c r="C20" s="612" t="str">
        <f>IF(B20="","",VLOOKUP(B20,$B$38:$D$100,2))</f>
        <v>田中　翔瑛</v>
      </c>
      <c r="D20" s="612" t="str">
        <f>IF(B20="","",VLOOKUP(B20,$B$38:$D$100,3))</f>
        <v>秀明八千代</v>
      </c>
      <c r="E20" s="309"/>
      <c r="F20" s="497"/>
      <c r="G20" s="492"/>
      <c r="H20" s="1"/>
      <c r="I20" s="1"/>
      <c r="J20" s="1"/>
      <c r="K20" s="492"/>
      <c r="L20" s="514"/>
      <c r="M20" s="304"/>
      <c r="N20" s="1"/>
      <c r="O20" s="611">
        <v>16</v>
      </c>
      <c r="P20" s="612" t="str">
        <f>IF(O20="","",VLOOKUP(O20,$B$38:$D$100,2))</f>
        <v>吉田　大晟</v>
      </c>
      <c r="Q20" s="612" t="str">
        <f>IF(O20="","",VLOOKUP(O20,$B$38:$D$100,3))</f>
        <v>麗澤</v>
      </c>
      <c r="R20" s="613">
        <v>19</v>
      </c>
      <c r="U20" s="9"/>
      <c r="V20" s="9"/>
      <c r="Y20" s="5"/>
      <c r="Z20" s="5"/>
      <c r="AA20" s="5"/>
    </row>
    <row r="21" spans="1:27" s="7" customFormat="1" ht="27" customHeight="1" thickBot="1">
      <c r="A21" s="610"/>
      <c r="B21" s="611"/>
      <c r="C21" s="612"/>
      <c r="D21" s="612"/>
      <c r="E21" s="447">
        <v>0</v>
      </c>
      <c r="F21" s="492" t="s">
        <v>522</v>
      </c>
      <c r="G21" s="498"/>
      <c r="H21" s="1"/>
      <c r="I21" s="1"/>
      <c r="J21" s="1"/>
      <c r="K21" s="492"/>
      <c r="L21" s="498"/>
      <c r="M21" s="205" t="s">
        <v>526</v>
      </c>
      <c r="N21" s="433">
        <v>0</v>
      </c>
      <c r="O21" s="611"/>
      <c r="P21" s="612"/>
      <c r="Q21" s="612"/>
      <c r="R21" s="614"/>
      <c r="U21" s="9"/>
      <c r="V21" s="9"/>
      <c r="Y21" s="5"/>
      <c r="Z21" s="5"/>
      <c r="AA21" s="5"/>
    </row>
    <row r="22" spans="1:27" s="7" customFormat="1" ht="27" customHeight="1" thickTop="1">
      <c r="A22" s="610">
        <v>10</v>
      </c>
      <c r="B22" s="613">
        <v>4</v>
      </c>
      <c r="C22" s="612" t="str">
        <f>IF(B22="","",VLOOKUP(B22,$B$38:$D$100,2))</f>
        <v>木山 瑞希</v>
      </c>
      <c r="D22" s="612" t="str">
        <f>IF(B22="","",VLOOKUP(B22,$B$38:$D$100,3))</f>
        <v>東金</v>
      </c>
      <c r="E22" s="298"/>
      <c r="F22" s="308"/>
      <c r="G22" s="451">
        <v>5</v>
      </c>
      <c r="H22" s="1"/>
      <c r="I22" s="1"/>
      <c r="J22" s="1"/>
      <c r="K22" s="1"/>
      <c r="L22" s="512">
        <v>6</v>
      </c>
      <c r="M22" s="299"/>
      <c r="N22" s="300"/>
      <c r="O22" s="611">
        <v>12</v>
      </c>
      <c r="P22" s="612" t="str">
        <f>IF(O22="","",VLOOKUP(O22,$B$38:$D$100,2))</f>
        <v>及川領道</v>
      </c>
      <c r="Q22" s="612" t="str">
        <f>IF(O22="","",VLOOKUP(O22,$B$38:$D$100,3))</f>
        <v>敬愛学園</v>
      </c>
      <c r="R22" s="613">
        <v>20</v>
      </c>
      <c r="U22" s="9"/>
      <c r="V22" s="9"/>
      <c r="Y22" s="5"/>
      <c r="Z22" s="5"/>
      <c r="AA22" s="5"/>
    </row>
    <row r="23" spans="1:27" s="7" customFormat="1" ht="27" customHeight="1">
      <c r="A23" s="610"/>
      <c r="B23" s="614"/>
      <c r="C23" s="612"/>
      <c r="D23" s="612"/>
      <c r="E23" s="312"/>
      <c r="F23" s="429">
        <v>0</v>
      </c>
      <c r="G23" s="1"/>
      <c r="H23" s="1"/>
      <c r="I23" s="1"/>
      <c r="J23" s="1"/>
      <c r="K23" s="1"/>
      <c r="L23" s="1"/>
      <c r="M23" s="448">
        <v>0</v>
      </c>
      <c r="N23" s="1"/>
      <c r="O23" s="611"/>
      <c r="P23" s="612"/>
      <c r="Q23" s="612"/>
      <c r="R23" s="614"/>
      <c r="U23" s="9"/>
      <c r="V23" s="9"/>
      <c r="Y23" s="5"/>
      <c r="Z23" s="5"/>
      <c r="AA23" s="5"/>
    </row>
    <row r="24" spans="1:27" s="7" customFormat="1" ht="27" customHeight="1">
      <c r="A24" s="620"/>
      <c r="B24" s="615"/>
      <c r="C24" s="615" t="str">
        <f>IF(B24="","",VLOOKUP(B24,$B$38:$D$100,2))</f>
        <v/>
      </c>
      <c r="D24" s="617" t="str">
        <f>IF(B24="","",VLOOKUP(B24,$B$38:$D$100,3))</f>
        <v/>
      </c>
      <c r="E24" s="2"/>
      <c r="F24"/>
      <c r="G24"/>
      <c r="H24"/>
      <c r="I24"/>
      <c r="J24"/>
      <c r="K24"/>
      <c r="L24"/>
      <c r="M24"/>
      <c r="N24"/>
      <c r="O24" s="615"/>
      <c r="P24" s="615" t="str">
        <f>IF(O24="","",VLOOKUP(O24,$B$38:$D$100,2))</f>
        <v/>
      </c>
      <c r="Q24" s="617" t="str">
        <f>IF(O24="","",VLOOKUP(O24,$B$38:$D$100,3))</f>
        <v/>
      </c>
      <c r="R24" s="615"/>
      <c r="U24" s="9"/>
      <c r="V24" s="9"/>
    </row>
    <row r="25" spans="1:27" s="7" customFormat="1" ht="27" customHeight="1">
      <c r="A25" s="619"/>
      <c r="B25" s="616"/>
      <c r="C25" s="616"/>
      <c r="D25" s="618"/>
      <c r="E25" s="2"/>
      <c r="F25"/>
      <c r="G25"/>
      <c r="H25"/>
      <c r="I25"/>
      <c r="J25"/>
      <c r="K25"/>
      <c r="L25"/>
      <c r="M25"/>
      <c r="N25"/>
      <c r="O25" s="616"/>
      <c r="P25" s="616"/>
      <c r="Q25" s="618"/>
      <c r="R25" s="616"/>
      <c r="U25" s="9"/>
      <c r="V25" s="9"/>
    </row>
    <row r="26" spans="1:27" s="7" customFormat="1" ht="27" customHeight="1">
      <c r="A26" s="619"/>
      <c r="B26" s="616"/>
      <c r="C26" s="616" t="str">
        <f>IF(B26="","",VLOOKUP(B26,$B$38:$D$100,2))</f>
        <v/>
      </c>
      <c r="D26" s="618" t="str">
        <f>IF(B26="","",VLOOKUP(B26,$B$38:$D$100,3))</f>
        <v/>
      </c>
      <c r="E26" s="2"/>
      <c r="F26"/>
      <c r="G26"/>
      <c r="H26"/>
      <c r="I26"/>
      <c r="J26"/>
      <c r="K26"/>
      <c r="L26"/>
      <c r="M26"/>
      <c r="N26"/>
      <c r="O26" s="616"/>
      <c r="P26" s="616" t="str">
        <f>IF(O26="","",VLOOKUP(O26,$B$38:$D$100,2))</f>
        <v/>
      </c>
      <c r="Q26" s="618" t="str">
        <f>IF(O26="","",VLOOKUP(O26,$B$38:$D$100,3))</f>
        <v/>
      </c>
      <c r="R26" s="616"/>
      <c r="U26" s="9"/>
      <c r="V26" s="9"/>
    </row>
    <row r="27" spans="1:27" s="7" customFormat="1" ht="27" customHeight="1">
      <c r="A27" s="619"/>
      <c r="B27" s="616"/>
      <c r="C27" s="616"/>
      <c r="D27" s="618"/>
      <c r="E27" s="2"/>
      <c r="F27"/>
      <c r="G27"/>
      <c r="H27"/>
      <c r="I27"/>
      <c r="J27"/>
      <c r="K27"/>
      <c r="L27"/>
      <c r="M27"/>
      <c r="N27"/>
      <c r="O27" s="616"/>
      <c r="P27" s="616"/>
      <c r="Q27" s="618"/>
      <c r="R27" s="616"/>
      <c r="U27" s="9"/>
      <c r="V27" s="9"/>
    </row>
    <row r="28" spans="1:27" s="7" customFormat="1" ht="27" customHeight="1">
      <c r="A28" s="619"/>
      <c r="B28" s="616"/>
      <c r="C28" s="616" t="str">
        <f>IF(B28="","",VLOOKUP(B28,$B$38:$D$100,2))</f>
        <v/>
      </c>
      <c r="D28" s="618" t="str">
        <f>IF(B28="","",VLOOKUP(B28,$B$38:$D$100,3))</f>
        <v/>
      </c>
      <c r="E28" s="2"/>
      <c r="F28"/>
      <c r="G28"/>
      <c r="H28"/>
      <c r="I28"/>
      <c r="J28"/>
      <c r="K28"/>
      <c r="L28"/>
      <c r="M28"/>
      <c r="N28"/>
      <c r="O28" s="616"/>
      <c r="P28" s="616" t="str">
        <f>IF(O28="","",VLOOKUP(O28,$B$38:$D$100,2))</f>
        <v/>
      </c>
      <c r="Q28" s="618" t="str">
        <f>IF(O28="","",VLOOKUP(O28,$B$38:$D$100,3))</f>
        <v/>
      </c>
      <c r="R28" s="616"/>
      <c r="U28" s="9"/>
      <c r="V28" s="9"/>
    </row>
    <row r="29" spans="1:27" s="7" customFormat="1" ht="27" customHeight="1">
      <c r="A29" s="619"/>
      <c r="B29" s="616"/>
      <c r="C29" s="616"/>
      <c r="D29" s="618"/>
      <c r="E29" s="2"/>
      <c r="F29"/>
      <c r="G29"/>
      <c r="H29"/>
      <c r="I29"/>
      <c r="J29"/>
      <c r="K29"/>
      <c r="L29"/>
      <c r="M29"/>
      <c r="N29"/>
      <c r="O29" s="616"/>
      <c r="P29" s="616"/>
      <c r="Q29" s="618"/>
      <c r="R29" s="616"/>
      <c r="U29" s="9"/>
      <c r="V29" s="9"/>
    </row>
    <row r="30" spans="1:27" s="7" customFormat="1" ht="27" customHeight="1">
      <c r="A30" s="619"/>
      <c r="B30" s="616"/>
      <c r="C30" s="616" t="str">
        <f>IF(B30="","",VLOOKUP(B30,$B$38:$D$100,2))</f>
        <v/>
      </c>
      <c r="D30" s="618" t="str">
        <f>IF(B30="","",VLOOKUP(B30,$B$38:$D$100,3))</f>
        <v/>
      </c>
      <c r="E30" s="2"/>
      <c r="F30"/>
      <c r="G30"/>
      <c r="H30"/>
      <c r="I30"/>
      <c r="J30"/>
      <c r="K30"/>
      <c r="L30"/>
      <c r="M30"/>
      <c r="N30"/>
      <c r="O30" s="616"/>
      <c r="P30" s="616" t="str">
        <f>IF(O30="","",VLOOKUP(O30,$B$38:$D$100,2))</f>
        <v/>
      </c>
      <c r="Q30" s="618" t="str">
        <f>IF(O30="","",VLOOKUP(O30,$B$38:$D$100,3))</f>
        <v/>
      </c>
      <c r="R30" s="616"/>
      <c r="U30" s="9"/>
      <c r="V30" s="9"/>
    </row>
    <row r="31" spans="1:27" s="7" customFormat="1" ht="27" customHeight="1">
      <c r="A31" s="619"/>
      <c r="B31" s="616"/>
      <c r="C31" s="616"/>
      <c r="D31" s="618"/>
      <c r="E31" s="2"/>
      <c r="F31"/>
      <c r="G31"/>
      <c r="H31"/>
      <c r="I31"/>
      <c r="J31"/>
      <c r="K31"/>
      <c r="L31"/>
      <c r="M31"/>
      <c r="N31"/>
      <c r="O31" s="616"/>
      <c r="P31" s="616"/>
      <c r="Q31" s="618"/>
      <c r="R31" s="616"/>
      <c r="U31" s="9"/>
      <c r="V31" s="9"/>
    </row>
    <row r="32" spans="1:27" ht="27" customHeight="1">
      <c r="A32" s="619"/>
      <c r="B32" s="616"/>
      <c r="C32" s="616" t="str">
        <f>IF(B32="","",VLOOKUP(B32,$B$38:$D$100,2))</f>
        <v/>
      </c>
      <c r="D32" s="618" t="str">
        <f>IF(B32="","",VLOOKUP(B32,$B$38:$D$100,3))</f>
        <v/>
      </c>
      <c r="E32" s="2"/>
      <c r="F32"/>
      <c r="G32"/>
      <c r="H32"/>
      <c r="I32"/>
      <c r="J32"/>
      <c r="K32"/>
      <c r="L32"/>
      <c r="M32"/>
      <c r="N32"/>
      <c r="O32" s="616"/>
      <c r="P32" s="616" t="str">
        <f>IF(O32="","",VLOOKUP(O32,$B$38:$D$100,2))</f>
        <v/>
      </c>
      <c r="Q32" s="618" t="str">
        <f>IF(O32="","",VLOOKUP(O32,$B$38:$D$100,3))</f>
        <v/>
      </c>
      <c r="R32" s="616"/>
      <c r="U32" s="243"/>
    </row>
    <row r="33" spans="1:21" ht="27" customHeight="1">
      <c r="A33" s="619"/>
      <c r="B33" s="616"/>
      <c r="C33" s="616"/>
      <c r="D33" s="618"/>
      <c r="E33" s="2"/>
      <c r="F33"/>
      <c r="G33"/>
      <c r="H33"/>
      <c r="I33"/>
      <c r="J33"/>
      <c r="K33"/>
      <c r="L33"/>
      <c r="M33"/>
      <c r="N33"/>
      <c r="O33" s="616"/>
      <c r="P33" s="616"/>
      <c r="Q33" s="618"/>
      <c r="R33" s="616"/>
      <c r="U33" s="243"/>
    </row>
    <row r="34" spans="1:21" ht="27" customHeight="1">
      <c r="A34" s="619"/>
      <c r="B34" s="616"/>
      <c r="C34" s="616" t="str">
        <f>IF(B34="","",VLOOKUP(B34,$B$38:$D$100,2))</f>
        <v/>
      </c>
      <c r="D34" s="618" t="str">
        <f>IF(B34="","",VLOOKUP(B34,$B$38:$D$100,3))</f>
        <v/>
      </c>
      <c r="E34" s="2"/>
      <c r="F34"/>
      <c r="G34"/>
      <c r="H34"/>
      <c r="I34"/>
      <c r="J34"/>
      <c r="K34"/>
      <c r="L34"/>
      <c r="M34"/>
      <c r="N34"/>
      <c r="O34" s="616"/>
      <c r="P34" s="616" t="str">
        <f>IF(O34="","",VLOOKUP(O34,$B$38:$D$100,2))</f>
        <v/>
      </c>
      <c r="Q34" s="618" t="str">
        <f>IF(O34="","",VLOOKUP(O34,$B$38:$D$100,3))</f>
        <v/>
      </c>
      <c r="R34" s="616"/>
      <c r="U34" s="243"/>
    </row>
    <row r="35" spans="1:21" ht="27" customHeight="1">
      <c r="A35" s="619"/>
      <c r="B35" s="616"/>
      <c r="C35" s="616"/>
      <c r="D35" s="618"/>
      <c r="E35" s="2"/>
      <c r="F35"/>
      <c r="G35"/>
      <c r="H35"/>
      <c r="I35"/>
      <c r="J35"/>
      <c r="K35"/>
      <c r="L35"/>
      <c r="M35"/>
      <c r="N35"/>
      <c r="O35" s="616"/>
      <c r="P35" s="616"/>
      <c r="Q35" s="618"/>
      <c r="R35" s="616"/>
      <c r="U35" s="243"/>
    </row>
    <row r="36" spans="1:21" ht="18" thickBot="1"/>
    <row r="37" spans="1:21" ht="18" thickBot="1">
      <c r="A37" s="621" t="s">
        <v>98</v>
      </c>
      <c r="B37" s="622"/>
      <c r="C37" s="623" t="s">
        <v>365</v>
      </c>
      <c r="D37" s="624"/>
    </row>
    <row r="38" spans="1:21">
      <c r="B38" s="73" t="s">
        <v>99</v>
      </c>
      <c r="C38" s="74" t="s">
        <v>0</v>
      </c>
      <c r="D38" s="75" t="s">
        <v>1</v>
      </c>
    </row>
    <row r="39" spans="1:21">
      <c r="B39" s="76">
        <v>1</v>
      </c>
      <c r="C39" s="77" t="s">
        <v>114</v>
      </c>
      <c r="D39" s="78" t="s">
        <v>16</v>
      </c>
    </row>
    <row r="40" spans="1:21">
      <c r="B40" s="76">
        <v>2</v>
      </c>
      <c r="C40" s="77" t="s">
        <v>377</v>
      </c>
      <c r="D40" s="78" t="s">
        <v>16</v>
      </c>
    </row>
    <row r="41" spans="1:21">
      <c r="B41" s="76">
        <v>3</v>
      </c>
      <c r="C41" s="77" t="s">
        <v>323</v>
      </c>
      <c r="D41" s="78" t="s">
        <v>17</v>
      </c>
    </row>
    <row r="42" spans="1:21">
      <c r="B42" s="76">
        <v>4</v>
      </c>
      <c r="C42" s="77" t="s">
        <v>115</v>
      </c>
      <c r="D42" s="78" t="s">
        <v>20</v>
      </c>
    </row>
    <row r="43" spans="1:21">
      <c r="B43" s="76">
        <v>5</v>
      </c>
      <c r="C43" s="77" t="s">
        <v>116</v>
      </c>
      <c r="D43" s="78" t="s">
        <v>249</v>
      </c>
    </row>
    <row r="44" spans="1:21">
      <c r="B44" s="76">
        <v>6</v>
      </c>
      <c r="C44" s="77" t="s">
        <v>378</v>
      </c>
      <c r="D44" s="78" t="s">
        <v>207</v>
      </c>
    </row>
    <row r="45" spans="1:21">
      <c r="B45" s="76">
        <v>7</v>
      </c>
      <c r="C45" s="77" t="s">
        <v>253</v>
      </c>
      <c r="D45" s="78" t="s">
        <v>83</v>
      </c>
    </row>
    <row r="46" spans="1:21">
      <c r="B46" s="76">
        <v>8</v>
      </c>
      <c r="C46" s="77" t="s">
        <v>254</v>
      </c>
      <c r="D46" s="78" t="s">
        <v>83</v>
      </c>
    </row>
    <row r="47" spans="1:21">
      <c r="B47" s="76">
        <v>9</v>
      </c>
      <c r="C47" s="77" t="s">
        <v>120</v>
      </c>
      <c r="D47" s="78" t="s">
        <v>22</v>
      </c>
    </row>
    <row r="48" spans="1:21">
      <c r="B48" s="76">
        <v>10</v>
      </c>
      <c r="C48" s="77" t="s">
        <v>267</v>
      </c>
      <c r="D48" s="78" t="s">
        <v>27</v>
      </c>
    </row>
    <row r="49" spans="2:5">
      <c r="B49" s="76">
        <v>11</v>
      </c>
      <c r="C49" s="77" t="s">
        <v>265</v>
      </c>
      <c r="D49" s="78" t="s">
        <v>27</v>
      </c>
    </row>
    <row r="50" spans="2:5">
      <c r="B50" s="76">
        <v>12</v>
      </c>
      <c r="C50" s="77" t="s">
        <v>379</v>
      </c>
      <c r="D50" s="78" t="s">
        <v>21</v>
      </c>
      <c r="E50" s="20" t="s">
        <v>374</v>
      </c>
    </row>
    <row r="51" spans="2:5">
      <c r="B51" s="76">
        <v>13</v>
      </c>
      <c r="C51" s="77" t="s">
        <v>268</v>
      </c>
      <c r="D51" s="78" t="s">
        <v>21</v>
      </c>
    </row>
    <row r="52" spans="2:5">
      <c r="B52" s="76">
        <v>14</v>
      </c>
      <c r="C52" s="77" t="s">
        <v>274</v>
      </c>
      <c r="D52" s="78" t="s">
        <v>196</v>
      </c>
    </row>
    <row r="53" spans="2:5">
      <c r="B53" s="76">
        <v>15</v>
      </c>
      <c r="C53" s="77" t="s">
        <v>275</v>
      </c>
      <c r="D53" s="78" t="s">
        <v>196</v>
      </c>
    </row>
    <row r="54" spans="2:5">
      <c r="B54" s="76">
        <v>16</v>
      </c>
      <c r="C54" s="77" t="s">
        <v>280</v>
      </c>
      <c r="D54" s="78" t="s">
        <v>24</v>
      </c>
    </row>
    <row r="55" spans="2:5">
      <c r="B55" s="76">
        <v>17</v>
      </c>
      <c r="C55" s="77" t="s">
        <v>279</v>
      </c>
      <c r="D55" s="78" t="s">
        <v>24</v>
      </c>
    </row>
    <row r="56" spans="2:5">
      <c r="B56" s="76">
        <v>18</v>
      </c>
      <c r="C56" s="77" t="s">
        <v>380</v>
      </c>
      <c r="D56" s="78" t="s">
        <v>29</v>
      </c>
      <c r="E56" s="20" t="s">
        <v>375</v>
      </c>
    </row>
    <row r="57" spans="2:5">
      <c r="B57" s="76">
        <v>19</v>
      </c>
      <c r="C57" s="77" t="s">
        <v>288</v>
      </c>
      <c r="D57" s="78" t="s">
        <v>29</v>
      </c>
    </row>
    <row r="58" spans="2:5">
      <c r="B58" s="76">
        <v>20</v>
      </c>
      <c r="C58" s="77" t="s">
        <v>297</v>
      </c>
      <c r="D58" s="78" t="s">
        <v>193</v>
      </c>
    </row>
    <row r="59" spans="2:5">
      <c r="B59" s="76">
        <v>21</v>
      </c>
      <c r="C59" s="77"/>
      <c r="D59" s="78"/>
    </row>
    <row r="60" spans="2:5">
      <c r="B60" s="76">
        <v>22</v>
      </c>
      <c r="C60" s="77"/>
      <c r="D60" s="78"/>
    </row>
    <row r="61" spans="2:5">
      <c r="B61" s="76">
        <v>23</v>
      </c>
      <c r="C61" s="77"/>
      <c r="D61" s="78"/>
    </row>
    <row r="62" spans="2:5">
      <c r="B62" s="76">
        <v>24</v>
      </c>
      <c r="C62" s="77"/>
      <c r="D62" s="78"/>
    </row>
    <row r="63" spans="2:5">
      <c r="B63" s="76">
        <v>25</v>
      </c>
      <c r="C63" s="77"/>
      <c r="D63" s="78"/>
    </row>
    <row r="64" spans="2:5">
      <c r="B64" s="76">
        <v>26</v>
      </c>
      <c r="C64" s="77"/>
      <c r="D64" s="78"/>
    </row>
    <row r="65" spans="2:4">
      <c r="B65" s="76">
        <v>27</v>
      </c>
      <c r="C65" s="77"/>
      <c r="D65" s="78"/>
    </row>
    <row r="66" spans="2:4">
      <c r="B66" s="76">
        <v>28</v>
      </c>
      <c r="C66" s="77"/>
      <c r="D66" s="78"/>
    </row>
    <row r="67" spans="2:4">
      <c r="B67" s="76">
        <v>29</v>
      </c>
      <c r="C67" s="77"/>
      <c r="D67" s="78"/>
    </row>
    <row r="68" spans="2:4">
      <c r="B68" s="76">
        <v>30</v>
      </c>
      <c r="C68" s="77"/>
      <c r="D68" s="78"/>
    </row>
    <row r="69" spans="2:4">
      <c r="B69" s="76">
        <v>31</v>
      </c>
      <c r="C69" s="77"/>
      <c r="D69" s="78"/>
    </row>
    <row r="70" spans="2:4">
      <c r="B70" s="76">
        <v>32</v>
      </c>
      <c r="C70" s="77"/>
      <c r="D70" s="78"/>
    </row>
    <row r="71" spans="2:4">
      <c r="B71" s="76">
        <v>33</v>
      </c>
      <c r="C71" s="77"/>
      <c r="D71" s="78"/>
    </row>
    <row r="72" spans="2:4">
      <c r="B72" s="76">
        <v>34</v>
      </c>
      <c r="C72" s="77"/>
      <c r="D72" s="78"/>
    </row>
    <row r="73" spans="2:4">
      <c r="B73" s="76">
        <v>35</v>
      </c>
      <c r="C73" s="77"/>
      <c r="D73" s="78"/>
    </row>
    <row r="74" spans="2:4">
      <c r="B74" s="76">
        <v>36</v>
      </c>
      <c r="C74" s="77"/>
      <c r="D74" s="78"/>
    </row>
    <row r="75" spans="2:4">
      <c r="B75" s="76">
        <v>37</v>
      </c>
      <c r="C75" s="77"/>
      <c r="D75" s="78"/>
    </row>
    <row r="76" spans="2:4">
      <c r="B76" s="76">
        <v>38</v>
      </c>
      <c r="C76" s="77"/>
      <c r="D76" s="78"/>
    </row>
    <row r="77" spans="2:4">
      <c r="B77" s="76">
        <v>39</v>
      </c>
      <c r="C77" s="77"/>
      <c r="D77" s="78"/>
    </row>
    <row r="78" spans="2:4">
      <c r="B78" s="76">
        <v>40</v>
      </c>
      <c r="C78" s="77"/>
      <c r="D78" s="78"/>
    </row>
    <row r="79" spans="2:4">
      <c r="B79" s="76">
        <v>41</v>
      </c>
      <c r="C79" s="77"/>
      <c r="D79" s="78"/>
    </row>
    <row r="80" spans="2:4">
      <c r="B80" s="76">
        <v>42</v>
      </c>
      <c r="C80" s="77"/>
      <c r="D80" s="78"/>
    </row>
    <row r="81" spans="2:4">
      <c r="B81" s="76">
        <v>43</v>
      </c>
      <c r="C81" s="77"/>
      <c r="D81" s="78"/>
    </row>
    <row r="82" spans="2:4">
      <c r="B82" s="76">
        <v>44</v>
      </c>
      <c r="C82" s="77"/>
      <c r="D82" s="78"/>
    </row>
    <row r="83" spans="2:4">
      <c r="B83" s="76">
        <v>45</v>
      </c>
      <c r="C83" s="77"/>
      <c r="D83" s="78"/>
    </row>
    <row r="84" spans="2:4">
      <c r="B84" s="76">
        <v>46</v>
      </c>
      <c r="C84" s="77"/>
      <c r="D84" s="78"/>
    </row>
    <row r="85" spans="2:4">
      <c r="B85" s="76">
        <v>47</v>
      </c>
      <c r="C85" s="77"/>
      <c r="D85" s="78"/>
    </row>
    <row r="86" spans="2:4">
      <c r="B86" s="76">
        <v>48</v>
      </c>
      <c r="C86" s="77"/>
      <c r="D86" s="78"/>
    </row>
    <row r="87" spans="2:4">
      <c r="B87" s="76">
        <v>49</v>
      </c>
      <c r="C87" s="77"/>
      <c r="D87" s="78"/>
    </row>
    <row r="88" spans="2:4">
      <c r="B88" s="76">
        <v>50</v>
      </c>
      <c r="C88" s="77"/>
      <c r="D88" s="78"/>
    </row>
    <row r="89" spans="2:4">
      <c r="B89" s="76">
        <v>51</v>
      </c>
      <c r="C89" s="77"/>
      <c r="D89" s="78"/>
    </row>
    <row r="90" spans="2:4">
      <c r="B90" s="76">
        <v>52</v>
      </c>
      <c r="C90" s="77"/>
      <c r="D90" s="78"/>
    </row>
    <row r="91" spans="2:4">
      <c r="B91" s="76">
        <v>53</v>
      </c>
      <c r="C91" s="77"/>
      <c r="D91" s="78"/>
    </row>
    <row r="92" spans="2:4">
      <c r="B92" s="76">
        <v>54</v>
      </c>
      <c r="C92" s="77"/>
      <c r="D92" s="78"/>
    </row>
    <row r="93" spans="2:4">
      <c r="B93" s="76">
        <v>55</v>
      </c>
      <c r="C93" s="77"/>
      <c r="D93" s="78"/>
    </row>
    <row r="94" spans="2:4">
      <c r="B94" s="76">
        <v>56</v>
      </c>
      <c r="C94" s="77"/>
      <c r="D94" s="78"/>
    </row>
    <row r="95" spans="2:4">
      <c r="B95" s="76">
        <v>57</v>
      </c>
      <c r="C95" s="77"/>
      <c r="D95" s="78"/>
    </row>
    <row r="96" spans="2:4">
      <c r="B96" s="76">
        <v>58</v>
      </c>
      <c r="C96" s="77"/>
      <c r="D96" s="78"/>
    </row>
    <row r="97" spans="2:4">
      <c r="B97" s="76">
        <v>59</v>
      </c>
      <c r="C97" s="77"/>
      <c r="D97" s="78"/>
    </row>
    <row r="98" spans="2:4">
      <c r="B98" s="76">
        <v>60</v>
      </c>
      <c r="C98" s="77"/>
      <c r="D98" s="78"/>
    </row>
    <row r="99" spans="2:4">
      <c r="B99" s="76">
        <v>61</v>
      </c>
      <c r="C99" s="77"/>
      <c r="D99" s="78"/>
    </row>
    <row r="100" spans="2:4">
      <c r="B100" s="76">
        <v>62</v>
      </c>
      <c r="C100" s="77"/>
      <c r="D100" s="78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表紙1</vt:lpstr>
      <vt:lpstr>表紙2</vt:lpstr>
      <vt:lpstr>表紙3</vt:lpstr>
      <vt:lpstr>女個形R12</vt:lpstr>
      <vt:lpstr>男個形R12</vt:lpstr>
      <vt:lpstr>男女個人形R34</vt:lpstr>
      <vt:lpstr>男女団形</vt:lpstr>
      <vt:lpstr>男-55</vt:lpstr>
      <vt:lpstr>男-61</vt:lpstr>
      <vt:lpstr>男-68</vt:lpstr>
      <vt:lpstr>男-76</vt:lpstr>
      <vt:lpstr>男+76</vt:lpstr>
      <vt:lpstr>女-48</vt:lpstr>
      <vt:lpstr>女-53</vt:lpstr>
      <vt:lpstr>女-59</vt:lpstr>
      <vt:lpstr>女+59</vt:lpstr>
      <vt:lpstr>男女団組</vt:lpstr>
      <vt:lpstr>個人組手リーグ戦</vt:lpstr>
      <vt:lpstr>ﾍﾞｽﾄ8（男子）</vt:lpstr>
      <vt:lpstr>ﾍﾞｽﾄ8（女子）</vt:lpstr>
      <vt:lpstr>'ﾍﾞｽﾄ8（女子）'!Print_Area</vt:lpstr>
      <vt:lpstr>'ﾍﾞｽﾄ8（男子）'!Print_Area</vt:lpstr>
      <vt:lpstr>個人組手リーグ戦!Print_Area</vt:lpstr>
      <vt:lpstr>'女+59'!Print_Area</vt:lpstr>
      <vt:lpstr>'女-48'!Print_Area</vt:lpstr>
      <vt:lpstr>'女-53'!Print_Area</vt:lpstr>
      <vt:lpstr>'女-59'!Print_Area</vt:lpstr>
      <vt:lpstr>女個形R12!Print_Area</vt:lpstr>
      <vt:lpstr>'男+76'!Print_Area</vt:lpstr>
      <vt:lpstr>'男-55'!Print_Area</vt:lpstr>
      <vt:lpstr>'男-61'!Print_Area</vt:lpstr>
      <vt:lpstr>'男-68'!Print_Area</vt:lpstr>
      <vt:lpstr>'男-76'!Print_Area</vt:lpstr>
      <vt:lpstr>男個形R12!Print_Area</vt:lpstr>
      <vt:lpstr>男女個人形R34!Print_Area</vt:lpstr>
      <vt:lpstr>男女団形!Print_Area</vt:lpstr>
      <vt:lpstr>男女団組!Print_Area</vt:lpstr>
      <vt:lpstr>表紙1!Print_Area</vt:lpstr>
      <vt:lpstr>表紙2!Print_Area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2020-11-08T22:35:51Z</cp:lastPrinted>
  <dcterms:created xsi:type="dcterms:W3CDTF">2001-04-26T04:08:50Z</dcterms:created>
  <dcterms:modified xsi:type="dcterms:W3CDTF">2020-11-14T00:57:18Z</dcterms:modified>
</cp:coreProperties>
</file>